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06" firstSheet="1" activeTab="1"/>
  </bookViews>
  <sheets>
    <sheet name="Contests" sheetId="1" r:id="rId1"/>
    <sheet name="Итог." sheetId="2" r:id="rId2"/>
    <sheet name="13-14.03" sheetId="3" r:id="rId3"/>
    <sheet name="19-20.03" sheetId="4" r:id="rId4"/>
    <sheet name="09-10.05" sheetId="5" r:id="rId5"/>
    <sheet name="28-30.05" sheetId="6" r:id="rId6"/>
    <sheet name="12.06" sheetId="7" r:id="rId7"/>
    <sheet name="03-04.07" sheetId="8" r:id="rId8"/>
    <sheet name="31.07" sheetId="9" r:id="rId9"/>
    <sheet name="31.07B" sheetId="10" r:id="rId10"/>
    <sheet name="03-05.09" sheetId="11" r:id="rId11"/>
    <sheet name="07-09.09" sheetId="12" r:id="rId12"/>
    <sheet name="23-24.10" sheetId="13" r:id="rId13"/>
    <sheet name="12" sheetId="14" r:id="rId14"/>
    <sheet name="баллы" sheetId="15" r:id="rId15"/>
    <sheet name="рейтинг 2009" sheetId="16" r:id="rId16"/>
  </sheets>
  <definedNames>
    <definedName name="_xlnm.Print_Area" localSheetId="1">'Итог.'!$A$1:$R$95</definedName>
  </definedNames>
  <calcPr fullCalcOnLoad="1"/>
</workbook>
</file>

<file path=xl/sharedStrings.xml><?xml version="1.0" encoding="utf-8"?>
<sst xmlns="http://schemas.openxmlformats.org/spreadsheetml/2006/main" count="662" uniqueCount="155">
  <si>
    <t>Фамилия</t>
  </si>
  <si>
    <t>Имя</t>
  </si>
  <si>
    <t>Город</t>
  </si>
  <si>
    <t>Баллы в рейтинг</t>
  </si>
  <si>
    <t>δ</t>
  </si>
  <si>
    <t>Текущий рейтинг спортсменов на этапах</t>
  </si>
  <si>
    <t>Итоговый рейтинг</t>
  </si>
  <si>
    <t>Место в рейтинге</t>
  </si>
  <si>
    <t>ID</t>
  </si>
  <si>
    <t>Москва</t>
  </si>
  <si>
    <t>Санкт-Петербург</t>
  </si>
  <si>
    <t>Воронеж</t>
  </si>
  <si>
    <t>Ростов-на-Дону</t>
  </si>
  <si>
    <t>Шевченко</t>
  </si>
  <si>
    <t>Тюмень</t>
  </si>
  <si>
    <t>Саратов</t>
  </si>
  <si>
    <t>Химки</t>
  </si>
  <si>
    <t>Новосибирск</t>
  </si>
  <si>
    <t>Сумма баллов на этапе</t>
  </si>
  <si>
    <t>Сумма баллов</t>
  </si>
  <si>
    <t>Предварительный уровень соревнований</t>
  </si>
  <si>
    <t>Сила соревнований</t>
  </si>
  <si>
    <t>Понижающий коэффициент (&lt;10 чел.)</t>
  </si>
  <si>
    <t>Текущий рейтинг</t>
  </si>
  <si>
    <t>Место</t>
  </si>
  <si>
    <t>Баллы за место</t>
  </si>
  <si>
    <t>id</t>
  </si>
  <si>
    <t>Предварительная сумма всех рейтингов</t>
  </si>
  <si>
    <t>Предварительная сумма рейтингов участников</t>
  </si>
  <si>
    <t>Текущий рейтиг</t>
  </si>
  <si>
    <t>Предварительная сумма всех рейтингов за 2007 г.</t>
  </si>
  <si>
    <t>Предварительная сумма рейтингов участников за 2007 г.</t>
  </si>
  <si>
    <t>Баллы</t>
  </si>
  <si>
    <t>Итоговый рейтинг спортсменов за 2008 г.</t>
  </si>
  <si>
    <t>Дисциплина:</t>
  </si>
  <si>
    <t>Дата:</t>
  </si>
  <si>
    <t>Город:</t>
  </si>
  <si>
    <t>Название:</t>
  </si>
  <si>
    <t>№</t>
  </si>
  <si>
    <t xml:space="preserve">, </t>
  </si>
  <si>
    <t>Предварительная сумма всех рейтингов за 2009 г.</t>
  </si>
  <si>
    <t>Предварительная сумма рейтингов участников за 2009 г.</t>
  </si>
  <si>
    <t>battle</t>
  </si>
  <si>
    <t>Battle SPB</t>
  </si>
  <si>
    <t>13-14.03.2010</t>
  </si>
  <si>
    <t>19-20.03.2010</t>
  </si>
  <si>
    <t>Battle Moscow</t>
  </si>
  <si>
    <t>Зеленова</t>
  </si>
  <si>
    <t>Надежда</t>
  </si>
  <si>
    <t>Семенова</t>
  </si>
  <si>
    <t>Полина</t>
  </si>
  <si>
    <t>Бабий</t>
  </si>
  <si>
    <t>Анжелика</t>
  </si>
  <si>
    <t>Лысенко</t>
  </si>
  <si>
    <t>Кристина</t>
  </si>
  <si>
    <t>Фадина</t>
  </si>
  <si>
    <t>Ольга</t>
  </si>
  <si>
    <t>Кулагина</t>
  </si>
  <si>
    <t>Юлия</t>
  </si>
  <si>
    <t>Исаева</t>
  </si>
  <si>
    <t>Новочеркасск</t>
  </si>
  <si>
    <t>Сурмач</t>
  </si>
  <si>
    <t>Екатерина</t>
  </si>
  <si>
    <t>Васильева</t>
  </si>
  <si>
    <t>Анна</t>
  </si>
  <si>
    <t>Ермолова</t>
  </si>
  <si>
    <t>Белгород</t>
  </si>
  <si>
    <t>Зеленина</t>
  </si>
  <si>
    <t>Елена</t>
  </si>
  <si>
    <t>Алёна</t>
  </si>
  <si>
    <t>Лозовая</t>
  </si>
  <si>
    <t>Дарья</t>
  </si>
  <si>
    <t>Николаенко</t>
  </si>
  <si>
    <t>Мария</t>
  </si>
  <si>
    <t>Первененок</t>
  </si>
  <si>
    <t>Оксана</t>
  </si>
  <si>
    <t>Долгих</t>
  </si>
  <si>
    <t>Ася</t>
  </si>
  <si>
    <t>Корзунина</t>
  </si>
  <si>
    <t>Соня</t>
  </si>
  <si>
    <t>Аглиулова</t>
  </si>
  <si>
    <t>Маслова</t>
  </si>
  <si>
    <t>Наталия</t>
  </si>
  <si>
    <t>Баркова</t>
  </si>
  <si>
    <t>Ревякина</t>
  </si>
  <si>
    <t>Инна</t>
  </si>
  <si>
    <t>Просолупова</t>
  </si>
  <si>
    <t>Романова</t>
  </si>
  <si>
    <t>Баталова</t>
  </si>
  <si>
    <t>Муханова</t>
  </si>
  <si>
    <t>Якутина</t>
  </si>
  <si>
    <t>Валерия</t>
  </si>
  <si>
    <t>Федотова</t>
  </si>
  <si>
    <t>Степанова</t>
  </si>
  <si>
    <t>Люба</t>
  </si>
  <si>
    <t>Феколкина</t>
  </si>
  <si>
    <t>Крутенюк</t>
  </si>
  <si>
    <t>Анастасия</t>
  </si>
  <si>
    <t>Пескова</t>
  </si>
  <si>
    <t>Элина</t>
  </si>
  <si>
    <t>Строгетская</t>
  </si>
  <si>
    <t>Коробкова</t>
  </si>
  <si>
    <t>Уварова</t>
  </si>
  <si>
    <t>Антонина</t>
  </si>
  <si>
    <t>Подмарькова</t>
  </si>
  <si>
    <t>Рабчун</t>
  </si>
  <si>
    <t>Токарева</t>
  </si>
  <si>
    <t>Марина</t>
  </si>
  <si>
    <t>Вовк</t>
  </si>
  <si>
    <t>Крепчук</t>
  </si>
  <si>
    <t>Санникова</t>
  </si>
  <si>
    <t>Наталья</t>
  </si>
  <si>
    <t>Семенихина</t>
  </si>
  <si>
    <t>Волкова</t>
  </si>
  <si>
    <t>Фристайл слалом, женщины</t>
  </si>
  <si>
    <t>Кузнецова</t>
  </si>
  <si>
    <t>Котикова</t>
  </si>
  <si>
    <t>09-10.05.2020</t>
  </si>
  <si>
    <t>"Инлайн-Весна в Воронеже"</t>
  </si>
  <si>
    <t>03-04.07.2010</t>
  </si>
  <si>
    <t>Киев</t>
  </si>
  <si>
    <t>Feel The Style</t>
  </si>
  <si>
    <t>Battle Dreamtown</t>
  </si>
  <si>
    <t>Евгения</t>
  </si>
  <si>
    <t>Шемякинская</t>
  </si>
  <si>
    <t>Яна</t>
  </si>
  <si>
    <t>Акашева</t>
  </si>
  <si>
    <t>Пименова</t>
  </si>
  <si>
    <t>Александра</t>
  </si>
  <si>
    <t>Александрова</t>
  </si>
  <si>
    <t>12.06.2010</t>
  </si>
  <si>
    <t>Акулова</t>
  </si>
  <si>
    <t>Куршакова</t>
  </si>
  <si>
    <t>Красноярск</t>
  </si>
  <si>
    <t>31.07.2010</t>
  </si>
  <si>
    <t>Чемпионат Федерации по фристайлу</t>
  </si>
  <si>
    <t>Париж</t>
  </si>
  <si>
    <t>PSWC</t>
  </si>
  <si>
    <t>28-30.05.2010</t>
  </si>
  <si>
    <t>Берлин</t>
  </si>
  <si>
    <t>Inline Games</t>
  </si>
  <si>
    <t>03-05.09.2010</t>
  </si>
  <si>
    <t>Ченчон</t>
  </si>
  <si>
    <t>World Leisure Games</t>
  </si>
  <si>
    <t>07-09.09.2010</t>
  </si>
  <si>
    <t>Чонжу</t>
  </si>
  <si>
    <t>Чемпионат Мира FIRS</t>
  </si>
  <si>
    <t>Итоговый рейтинг спортсменов за 2010 г.</t>
  </si>
  <si>
    <t>23-24.10.2010</t>
  </si>
  <si>
    <t>Новороссийск</t>
  </si>
  <si>
    <t>Sea Battle - 2010</t>
  </si>
  <si>
    <t>Ли</t>
  </si>
  <si>
    <t>Диана</t>
  </si>
  <si>
    <t>Анапа</t>
  </si>
  <si>
    <t>#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</si>
</sst>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[$-FC19]d\ mmmm\ yyyy\ &quot;г.&quot;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0"/>
      <color indexed="22"/>
      <name val="Arial Cyr"/>
      <family val="2"/>
    </font>
    <font>
      <b/>
      <sz val="10"/>
      <color indexed="11"/>
      <name val="Arial Cyr"/>
      <family val="2"/>
    </font>
    <font>
      <sz val="10"/>
      <color indexed="10"/>
      <name val="Arial Cyr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10" xfId="0" applyFont="1" applyFill="1" applyBorder="1" applyAlignment="1">
      <alignment wrapText="1"/>
    </xf>
    <xf numFmtId="0" fontId="4" fillId="4" borderId="10" xfId="0" applyNumberFormat="1" applyFont="1" applyFill="1" applyBorder="1" applyAlignment="1">
      <alignment wrapText="1"/>
    </xf>
    <xf numFmtId="3" fontId="0" fillId="5" borderId="11" xfId="0" applyNumberFormat="1" applyFont="1" applyFill="1" applyBorder="1" applyAlignment="1">
      <alignment/>
    </xf>
    <xf numFmtId="3" fontId="0" fillId="5" borderId="12" xfId="0" applyNumberFormat="1" applyFont="1" applyFill="1" applyBorder="1" applyAlignment="1">
      <alignment/>
    </xf>
    <xf numFmtId="3" fontId="0" fillId="5" borderId="13" xfId="0" applyNumberFormat="1" applyFont="1" applyFill="1" applyBorder="1" applyAlignment="1">
      <alignment/>
    </xf>
    <xf numFmtId="2" fontId="0" fillId="6" borderId="14" xfId="0" applyNumberFormat="1" applyFill="1" applyBorder="1" applyAlignment="1">
      <alignment/>
    </xf>
    <xf numFmtId="2" fontId="5" fillId="6" borderId="15" xfId="0" applyNumberFormat="1" applyFont="1" applyFill="1" applyBorder="1" applyAlignment="1">
      <alignment/>
    </xf>
    <xf numFmtId="2" fontId="2" fillId="2" borderId="16" xfId="0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6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0" fillId="4" borderId="0" xfId="0" applyNumberFormat="1" applyFill="1" applyAlignment="1">
      <alignment/>
    </xf>
    <xf numFmtId="2" fontId="0" fillId="4" borderId="0" xfId="0" applyNumberFormat="1" applyFont="1" applyFill="1" applyBorder="1" applyAlignment="1">
      <alignment/>
    </xf>
    <xf numFmtId="2" fontId="0" fillId="4" borderId="0" xfId="0" applyNumberFormat="1" applyFont="1" applyFill="1" applyAlignment="1">
      <alignment/>
    </xf>
    <xf numFmtId="3" fontId="0" fillId="5" borderId="19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3" fontId="0" fillId="5" borderId="20" xfId="0" applyNumberFormat="1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9" xfId="0" applyFont="1" applyFill="1" applyBorder="1" applyAlignment="1">
      <alignment wrapText="1"/>
    </xf>
    <xf numFmtId="0" fontId="0" fillId="5" borderId="10" xfId="0" applyFont="1" applyFill="1" applyBorder="1" applyAlignment="1">
      <alignment wrapText="1"/>
    </xf>
    <xf numFmtId="0" fontId="1" fillId="5" borderId="19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0" fillId="5" borderId="22" xfId="0" applyNumberFormat="1" applyFont="1" applyFill="1" applyBorder="1" applyAlignment="1">
      <alignment/>
    </xf>
    <xf numFmtId="3" fontId="0" fillId="5" borderId="23" xfId="0" applyNumberFormat="1" applyFont="1" applyFill="1" applyBorder="1" applyAlignment="1">
      <alignment/>
    </xf>
    <xf numFmtId="0" fontId="0" fillId="5" borderId="24" xfId="0" applyFont="1" applyFill="1" applyBorder="1" applyAlignment="1">
      <alignment/>
    </xf>
    <xf numFmtId="3" fontId="0" fillId="5" borderId="25" xfId="0" applyNumberFormat="1" applyFill="1" applyBorder="1" applyAlignment="1">
      <alignment/>
    </xf>
    <xf numFmtId="3" fontId="0" fillId="5" borderId="26" xfId="0" applyNumberFormat="1" applyFill="1" applyBorder="1" applyAlignment="1">
      <alignment/>
    </xf>
    <xf numFmtId="3" fontId="0" fillId="5" borderId="27" xfId="0" applyNumberFormat="1" applyFill="1" applyBorder="1" applyAlignment="1">
      <alignment/>
    </xf>
    <xf numFmtId="2" fontId="0" fillId="6" borderId="28" xfId="0" applyNumberFormat="1" applyFill="1" applyBorder="1" applyAlignment="1">
      <alignment/>
    </xf>
    <xf numFmtId="2" fontId="5" fillId="6" borderId="26" xfId="0" applyNumberFormat="1" applyFont="1" applyFill="1" applyBorder="1" applyAlignment="1">
      <alignment/>
    </xf>
    <xf numFmtId="2" fontId="0" fillId="6" borderId="26" xfId="0" applyNumberFormat="1" applyFont="1" applyFill="1" applyBorder="1" applyAlignment="1">
      <alignment/>
    </xf>
    <xf numFmtId="2" fontId="0" fillId="6" borderId="29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2" fontId="5" fillId="4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7" borderId="0" xfId="0" applyFont="1" applyFill="1" applyAlignment="1">
      <alignment wrapText="1"/>
    </xf>
    <xf numFmtId="2" fontId="2" fillId="7" borderId="0" xfId="0" applyNumberFormat="1" applyFont="1" applyFill="1" applyAlignment="1">
      <alignment/>
    </xf>
    <xf numFmtId="0" fontId="0" fillId="2" borderId="9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2" xfId="0" applyFill="1" applyBorder="1" applyAlignment="1">
      <alignment/>
    </xf>
    <xf numFmtId="0" fontId="2" fillId="3" borderId="33" xfId="0" applyFont="1" applyFill="1" applyBorder="1" applyAlignment="1">
      <alignment/>
    </xf>
    <xf numFmtId="2" fontId="2" fillId="3" borderId="20" xfId="0" applyNumberFormat="1" applyFont="1" applyFill="1" applyBorder="1" applyAlignment="1">
      <alignment/>
    </xf>
    <xf numFmtId="0" fontId="0" fillId="0" borderId="0" xfId="0" applyAlignment="1">
      <alignment/>
    </xf>
    <xf numFmtId="2" fontId="2" fillId="3" borderId="34" xfId="0" applyNumberFormat="1" applyFont="1" applyFill="1" applyBorder="1" applyAlignment="1">
      <alignment/>
    </xf>
    <xf numFmtId="2" fontId="2" fillId="3" borderId="27" xfId="0" applyNumberFormat="1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3" borderId="37" xfId="0" applyFont="1" applyFill="1" applyBorder="1" applyAlignment="1">
      <alignment horizontal="center" wrapText="1"/>
    </xf>
    <xf numFmtId="0" fontId="0" fillId="3" borderId="38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2" fontId="0" fillId="0" borderId="3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4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0" fillId="5" borderId="27" xfId="0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2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3" fontId="0" fillId="4" borderId="18" xfId="0" applyNumberForma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/>
    </xf>
    <xf numFmtId="3" fontId="0" fillId="5" borderId="33" xfId="0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3" fontId="0" fillId="5" borderId="7" xfId="0" applyNumberFormat="1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7" xfId="0" applyFont="1" applyFill="1" applyBorder="1" applyAlignment="1">
      <alignment wrapText="1"/>
    </xf>
    <xf numFmtId="0" fontId="0" fillId="5" borderId="43" xfId="0" applyFont="1" applyFill="1" applyBorder="1" applyAlignment="1">
      <alignment wrapText="1"/>
    </xf>
    <xf numFmtId="0" fontId="0" fillId="5" borderId="23" xfId="0" applyFont="1" applyFill="1" applyBorder="1" applyAlignment="1">
      <alignment wrapText="1"/>
    </xf>
    <xf numFmtId="0" fontId="0" fillId="5" borderId="43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3" fontId="0" fillId="5" borderId="28" xfId="0" applyNumberFormat="1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4" fillId="3" borderId="1" xfId="0" applyNumberFormat="1" applyFont="1" applyFill="1" applyBorder="1" applyAlignment="1">
      <alignment vertical="top" wrapText="1"/>
    </xf>
    <xf numFmtId="2" fontId="5" fillId="6" borderId="1" xfId="0" applyNumberFormat="1" applyFont="1" applyFill="1" applyBorder="1" applyAlignment="1">
      <alignment/>
    </xf>
    <xf numFmtId="3" fontId="0" fillId="5" borderId="19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  <xf numFmtId="3" fontId="0" fillId="5" borderId="20" xfId="0" applyNumberFormat="1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7" fillId="10" borderId="0" xfId="0" applyFont="1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0" borderId="0" xfId="0" applyFill="1" applyAlignment="1">
      <alignment/>
    </xf>
    <xf numFmtId="3" fontId="0" fillId="5" borderId="24" xfId="0" applyNumberFormat="1" applyFont="1" applyFill="1" applyBorder="1" applyAlignment="1">
      <alignment/>
    </xf>
    <xf numFmtId="0" fontId="0" fillId="5" borderId="22" xfId="0" applyFont="1" applyFill="1" applyBorder="1" applyAlignment="1">
      <alignment/>
    </xf>
    <xf numFmtId="0" fontId="4" fillId="3" borderId="44" xfId="0" applyFont="1" applyFill="1" applyBorder="1" applyAlignment="1">
      <alignment vertical="top" wrapText="1"/>
    </xf>
    <xf numFmtId="0" fontId="4" fillId="3" borderId="29" xfId="0" applyFont="1" applyFill="1" applyBorder="1" applyAlignment="1">
      <alignment vertical="top" wrapText="1"/>
    </xf>
    <xf numFmtId="0" fontId="4" fillId="3" borderId="29" xfId="0" applyNumberFormat="1" applyFont="1" applyFill="1" applyBorder="1" applyAlignment="1">
      <alignment vertical="top" wrapText="1"/>
    </xf>
    <xf numFmtId="0" fontId="4" fillId="3" borderId="45" xfId="0" applyNumberFormat="1" applyFont="1" applyFill="1" applyBorder="1" applyAlignment="1">
      <alignment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2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2" fontId="0" fillId="6" borderId="14" xfId="0" applyNumberFormat="1" applyFont="1" applyFill="1" applyBorder="1" applyAlignment="1">
      <alignment/>
    </xf>
    <xf numFmtId="2" fontId="0" fillId="6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13" borderId="59" xfId="0" applyNumberFormat="1" applyFill="1" applyBorder="1" applyAlignment="1">
      <alignment/>
    </xf>
    <xf numFmtId="3" fontId="0" fillId="13" borderId="60" xfId="0" applyNumberFormat="1" applyFill="1" applyBorder="1" applyAlignment="1">
      <alignment/>
    </xf>
    <xf numFmtId="3" fontId="0" fillId="13" borderId="61" xfId="0" applyNumberFormat="1" applyFill="1" applyBorder="1" applyAlignment="1">
      <alignment/>
    </xf>
    <xf numFmtId="3" fontId="0" fillId="13" borderId="48" xfId="0" applyNumberFormat="1" applyFill="1" applyBorder="1" applyAlignment="1">
      <alignment/>
    </xf>
    <xf numFmtId="3" fontId="0" fillId="13" borderId="47" xfId="0" applyNumberFormat="1" applyFill="1" applyBorder="1" applyAlignment="1">
      <alignment/>
    </xf>
    <xf numFmtId="3" fontId="0" fillId="13" borderId="62" xfId="0" applyNumberFormat="1" applyFill="1" applyBorder="1" applyAlignment="1">
      <alignment/>
    </xf>
    <xf numFmtId="0" fontId="0" fillId="13" borderId="62" xfId="0" applyFill="1" applyBorder="1" applyAlignment="1">
      <alignment/>
    </xf>
    <xf numFmtId="3" fontId="0" fillId="13" borderId="19" xfId="0" applyNumberFormat="1" applyFill="1" applyBorder="1" applyAlignment="1">
      <alignment/>
    </xf>
    <xf numFmtId="3" fontId="0" fillId="5" borderId="48" xfId="0" applyNumberFormat="1" applyFont="1" applyFill="1" applyBorder="1" applyAlignment="1">
      <alignment/>
    </xf>
    <xf numFmtId="3" fontId="0" fillId="13" borderId="10" xfId="0" applyNumberFormat="1" applyFill="1" applyBorder="1" applyAlignment="1">
      <alignment/>
    </xf>
    <xf numFmtId="3" fontId="0" fillId="5" borderId="47" xfId="0" applyNumberFormat="1" applyFont="1" applyFill="1" applyBorder="1" applyAlignment="1">
      <alignment/>
    </xf>
    <xf numFmtId="0" fontId="0" fillId="13" borderId="20" xfId="0" applyFill="1" applyBorder="1" applyAlignment="1">
      <alignment/>
    </xf>
    <xf numFmtId="3" fontId="0" fillId="5" borderId="62" xfId="0" applyNumberFormat="1" applyFont="1" applyFill="1" applyBorder="1" applyAlignment="1">
      <alignment/>
    </xf>
    <xf numFmtId="3" fontId="0" fillId="13" borderId="20" xfId="0" applyNumberFormat="1" applyFill="1" applyBorder="1" applyAlignment="1">
      <alignment/>
    </xf>
    <xf numFmtId="2" fontId="0" fillId="6" borderId="15" xfId="0" applyNumberFormat="1" applyFill="1" applyBorder="1" applyAlignment="1">
      <alignment/>
    </xf>
    <xf numFmtId="3" fontId="0" fillId="13" borderId="22" xfId="0" applyNumberFormat="1" applyFill="1" applyBorder="1" applyAlignment="1">
      <alignment/>
    </xf>
    <xf numFmtId="3" fontId="0" fillId="13" borderId="23" xfId="0" applyNumberFormat="1" applyFill="1" applyBorder="1" applyAlignment="1">
      <alignment/>
    </xf>
    <xf numFmtId="49" fontId="5" fillId="0" borderId="0" xfId="0" applyNumberFormat="1" applyFont="1" applyAlignment="1">
      <alignment/>
    </xf>
    <xf numFmtId="49" fontId="0" fillId="0" borderId="47" xfId="0" applyNumberFormat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3" fontId="0" fillId="13" borderId="63" xfId="0" applyNumberFormat="1" applyFill="1" applyBorder="1" applyAlignment="1">
      <alignment/>
    </xf>
    <xf numFmtId="3" fontId="0" fillId="13" borderId="15" xfId="0" applyNumberFormat="1" applyFill="1" applyBorder="1" applyAlignment="1">
      <alignment/>
    </xf>
    <xf numFmtId="0" fontId="0" fillId="5" borderId="62" xfId="0" applyFont="1" applyFill="1" applyBorder="1" applyAlignment="1">
      <alignment/>
    </xf>
    <xf numFmtId="49" fontId="0" fillId="0" borderId="47" xfId="0" applyNumberFormat="1" applyBorder="1" applyAlignment="1">
      <alignment/>
    </xf>
    <xf numFmtId="49" fontId="0" fillId="0" borderId="50" xfId="0" applyNumberFormat="1" applyBorder="1" applyAlignment="1">
      <alignment/>
    </xf>
    <xf numFmtId="0" fontId="0" fillId="5" borderId="48" xfId="0" applyFont="1" applyFill="1" applyBorder="1" applyAlignment="1">
      <alignment wrapText="1"/>
    </xf>
    <xf numFmtId="0" fontId="1" fillId="13" borderId="19" xfId="0" applyFont="1" applyFill="1" applyBorder="1" applyAlignment="1">
      <alignment/>
    </xf>
    <xf numFmtId="0" fontId="0" fillId="5" borderId="47" xfId="0" applyFont="1" applyFill="1" applyBorder="1" applyAlignment="1">
      <alignment wrapText="1"/>
    </xf>
    <xf numFmtId="0" fontId="0" fillId="13" borderId="10" xfId="0" applyFill="1" applyBorder="1" applyAlignment="1">
      <alignment/>
    </xf>
    <xf numFmtId="3" fontId="0" fillId="13" borderId="64" xfId="0" applyNumberFormat="1" applyFill="1" applyBorder="1" applyAlignment="1">
      <alignment/>
    </xf>
    <xf numFmtId="3" fontId="0" fillId="5" borderId="11" xfId="0" applyNumberFormat="1" applyFill="1" applyBorder="1" applyAlignment="1">
      <alignment/>
    </xf>
    <xf numFmtId="3" fontId="0" fillId="5" borderId="12" xfId="0" applyNumberFormat="1" applyFill="1" applyBorder="1" applyAlignment="1">
      <alignment/>
    </xf>
    <xf numFmtId="3" fontId="0" fillId="5" borderId="13" xfId="0" applyNumberFormat="1" applyFill="1" applyBorder="1" applyAlignment="1">
      <alignment/>
    </xf>
    <xf numFmtId="0" fontId="0" fillId="5" borderId="20" xfId="0" applyFill="1" applyBorder="1" applyAlignment="1">
      <alignment/>
    </xf>
    <xf numFmtId="0" fontId="3" fillId="3" borderId="37" xfId="0" applyFont="1" applyFill="1" applyBorder="1" applyAlignment="1">
      <alignment horizontal="right"/>
    </xf>
    <xf numFmtId="0" fontId="2" fillId="3" borderId="3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65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/>
    </xf>
    <xf numFmtId="0" fontId="0" fillId="5" borderId="25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0" fillId="5" borderId="63" xfId="0" applyFont="1" applyFill="1" applyBorder="1" applyAlignment="1">
      <alignment horizontal="left" wrapText="1"/>
    </xf>
    <xf numFmtId="0" fontId="0" fillId="5" borderId="19" xfId="0" applyFill="1" applyBorder="1" applyAlignment="1">
      <alignment horizontal="left" wrapText="1"/>
    </xf>
    <xf numFmtId="0" fontId="0" fillId="5" borderId="19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68" xfId="0" applyFont="1" applyFill="1" applyBorder="1" applyAlignment="1">
      <alignment horizontal="left"/>
    </xf>
    <xf numFmtId="0" fontId="2" fillId="2" borderId="69" xfId="0" applyFont="1" applyFill="1" applyBorder="1" applyAlignment="1">
      <alignment horizontal="left"/>
    </xf>
    <xf numFmtId="0" fontId="0" fillId="5" borderId="11" xfId="0" applyFont="1" applyFill="1" applyBorder="1" applyAlignment="1">
      <alignment wrapText="1"/>
    </xf>
    <xf numFmtId="0" fontId="0" fillId="3" borderId="37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36" xfId="0" applyFont="1" applyFill="1" applyBorder="1" applyAlignment="1">
      <alignment horizontal="center" wrapText="1"/>
    </xf>
    <xf numFmtId="3" fontId="0" fillId="5" borderId="48" xfId="0" applyNumberFormat="1" applyFill="1" applyBorder="1" applyAlignment="1">
      <alignment/>
    </xf>
    <xf numFmtId="3" fontId="0" fillId="5" borderId="47" xfId="0" applyNumberFormat="1" applyFill="1" applyBorder="1" applyAlignment="1">
      <alignment/>
    </xf>
    <xf numFmtId="3" fontId="0" fillId="5" borderId="62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 val="0"/>
        <color rgb="FFC0C0C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80" zoomScaleNormal="80" workbookViewId="0" topLeftCell="A1">
      <selection activeCell="B15" sqref="B15:D15"/>
    </sheetView>
  </sheetViews>
  <sheetFormatPr defaultColWidth="9.00390625" defaultRowHeight="12.75"/>
  <cols>
    <col min="1" max="1" width="6.25390625" style="0" customWidth="1"/>
    <col min="2" max="2" width="15.75390625" style="0" customWidth="1"/>
    <col min="3" max="3" width="19.375" style="0" customWidth="1"/>
    <col min="4" max="4" width="43.75390625" style="0" customWidth="1"/>
    <col min="5" max="6" width="9.125" style="157" customWidth="1"/>
  </cols>
  <sheetData>
    <row r="1" spans="2:3" ht="13.5" thickBot="1">
      <c r="B1" s="150" t="s">
        <v>34</v>
      </c>
      <c r="C1" s="142" t="s">
        <v>114</v>
      </c>
    </row>
    <row r="3" ht="13.5" thickBot="1"/>
    <row r="4" spans="1:4" ht="13.5" thickBot="1">
      <c r="A4" s="149" t="s">
        <v>38</v>
      </c>
      <c r="B4" s="151" t="s">
        <v>35</v>
      </c>
      <c r="C4" s="151" t="s">
        <v>36</v>
      </c>
      <c r="D4" s="152" t="s">
        <v>37</v>
      </c>
    </row>
    <row r="5" spans="1:6" ht="12.75">
      <c r="A5" s="147">
        <v>1</v>
      </c>
      <c r="B5" s="148" t="s">
        <v>44</v>
      </c>
      <c r="C5" s="148" t="s">
        <v>10</v>
      </c>
      <c r="D5" s="143" t="s">
        <v>43</v>
      </c>
      <c r="E5" s="157" t="s">
        <v>39</v>
      </c>
      <c r="F5" s="157" t="str">
        <f>Contests!B5&amp;Contests!$E$5&amp;Contests!C5&amp;Contests!$E$5&amp;Contests!D5</f>
        <v>13-14.03.2010, Санкт-Петербург, Battle SPB</v>
      </c>
    </row>
    <row r="6" spans="1:6" ht="12.75">
      <c r="A6" s="144">
        <v>2</v>
      </c>
      <c r="B6" s="143" t="s">
        <v>45</v>
      </c>
      <c r="C6" s="143" t="s">
        <v>9</v>
      </c>
      <c r="D6" s="143" t="s">
        <v>46</v>
      </c>
      <c r="E6" s="157" t="s">
        <v>39</v>
      </c>
      <c r="F6" s="157" t="str">
        <f>Contests!B6&amp;Contests!$E$5&amp;Contests!C6&amp;Contests!$E$5&amp;Contests!D6</f>
        <v>19-20.03.2010, Москва, Battle Moscow</v>
      </c>
    </row>
    <row r="7" spans="1:6" ht="12.75">
      <c r="A7" s="144">
        <v>3</v>
      </c>
      <c r="B7" s="143" t="s">
        <v>117</v>
      </c>
      <c r="C7" s="143" t="s">
        <v>11</v>
      </c>
      <c r="D7" s="143" t="s">
        <v>118</v>
      </c>
      <c r="F7" s="157" t="str">
        <f>Contests!B7&amp;Contests!$E$5&amp;Contests!C7&amp;Contests!$E$5&amp;Contests!D7</f>
        <v>09-10.05.2020, Воронеж, "Инлайн-Весна в Воронеже"</v>
      </c>
    </row>
    <row r="8" spans="1:6" ht="12.75">
      <c r="A8" s="144">
        <v>4</v>
      </c>
      <c r="B8" s="176" t="s">
        <v>138</v>
      </c>
      <c r="C8" s="143" t="s">
        <v>136</v>
      </c>
      <c r="D8" s="143" t="s">
        <v>137</v>
      </c>
      <c r="F8" s="175" t="str">
        <f>Contests!B8&amp;Contests!$E$5&amp;Contests!C8&amp;Contests!$E$5&amp;Contests!D8</f>
        <v>28-30.05.2010, Париж, PSWC</v>
      </c>
    </row>
    <row r="9" spans="1:6" ht="12.75">
      <c r="A9" s="144">
        <v>5</v>
      </c>
      <c r="B9" s="176" t="s">
        <v>130</v>
      </c>
      <c r="C9" s="143" t="s">
        <v>10</v>
      </c>
      <c r="D9" s="143" t="s">
        <v>121</v>
      </c>
      <c r="F9" s="157" t="str">
        <f>Contests!B9&amp;Contests!$E$5&amp;Contests!C9&amp;Contests!$E$5&amp;Contests!D9</f>
        <v>12.06.2010, Санкт-Петербург, Feel The Style</v>
      </c>
    </row>
    <row r="10" spans="1:6" ht="12.75">
      <c r="A10" s="144">
        <v>6</v>
      </c>
      <c r="B10" s="143" t="s">
        <v>119</v>
      </c>
      <c r="C10" s="143" t="s">
        <v>120</v>
      </c>
      <c r="D10" s="143" t="s">
        <v>122</v>
      </c>
      <c r="F10" s="157" t="str">
        <f>Contests!B10&amp;Contests!$E$5&amp;Contests!C10&amp;Contests!$E$5&amp;Contests!D10</f>
        <v>03-04.07.2010, Киев, Battle Dreamtown</v>
      </c>
    </row>
    <row r="11" spans="1:6" ht="12.75">
      <c r="A11" s="144">
        <v>7</v>
      </c>
      <c r="B11" s="181" t="s">
        <v>134</v>
      </c>
      <c r="C11" s="143" t="s">
        <v>9</v>
      </c>
      <c r="D11" s="143" t="s">
        <v>135</v>
      </c>
      <c r="F11" s="157" t="str">
        <f>Contests!B11&amp;Contests!$E$5&amp;Contests!C11&amp;Contests!$E$5&amp;Contests!D11</f>
        <v>31.07.2010, Москва, Чемпионат Федерации по фристайлу</v>
      </c>
    </row>
    <row r="12" spans="1:6" ht="12.75">
      <c r="A12" s="144">
        <v>8</v>
      </c>
      <c r="B12" s="181" t="s">
        <v>134</v>
      </c>
      <c r="C12" s="143" t="s">
        <v>139</v>
      </c>
      <c r="D12" s="143" t="s">
        <v>140</v>
      </c>
      <c r="F12" s="157" t="str">
        <f>Contests!B12&amp;Contests!$E$5&amp;Contests!C12&amp;Contests!$E$5&amp;Contests!D12</f>
        <v>31.07.2010, Берлин, Inline Games</v>
      </c>
    </row>
    <row r="13" spans="1:6" ht="12.75">
      <c r="A13" s="144">
        <v>9</v>
      </c>
      <c r="B13" s="143" t="s">
        <v>141</v>
      </c>
      <c r="C13" s="143" t="s">
        <v>142</v>
      </c>
      <c r="D13" s="143" t="s">
        <v>143</v>
      </c>
      <c r="F13" s="157" t="str">
        <f>Contests!B13&amp;Contests!$E$5&amp;Contests!C13&amp;Contests!$E$5&amp;Contests!D13</f>
        <v>03-05.09.2010, Ченчон, World Leisure Games</v>
      </c>
    </row>
    <row r="14" spans="1:6" ht="12.75">
      <c r="A14" s="144">
        <v>10</v>
      </c>
      <c r="B14" s="143" t="s">
        <v>144</v>
      </c>
      <c r="C14" s="143" t="s">
        <v>145</v>
      </c>
      <c r="D14" s="143" t="s">
        <v>146</v>
      </c>
      <c r="F14" s="157" t="str">
        <f>Contests!B14&amp;Contests!$E$5&amp;Contests!C14&amp;Contests!$E$5&amp;Contests!D14</f>
        <v>07-09.09.2010, Чонжу, Чемпионат Мира FIRS</v>
      </c>
    </row>
    <row r="15" spans="1:6" ht="12.75">
      <c r="A15" s="144">
        <v>11</v>
      </c>
      <c r="B15" s="143" t="s">
        <v>148</v>
      </c>
      <c r="C15" s="143" t="s">
        <v>149</v>
      </c>
      <c r="D15" s="143" t="s">
        <v>150</v>
      </c>
      <c r="F15" s="157" t="str">
        <f>Contests!B15&amp;Contests!$E$5&amp;Contests!C15&amp;Contests!$E$5&amp;Contests!D15</f>
        <v>23-24.10.2010, Новороссийск, Sea Battle - 2010</v>
      </c>
    </row>
    <row r="16" spans="1:6" ht="12.75">
      <c r="A16" s="144">
        <v>12</v>
      </c>
      <c r="B16" s="181"/>
      <c r="C16" s="143"/>
      <c r="D16" s="143"/>
      <c r="F16" s="157" t="str">
        <f>Contests!B16&amp;Contests!$E$5&amp;Contests!C16&amp;Contests!$E$5&amp;Contests!D16</f>
        <v>, , </v>
      </c>
    </row>
    <row r="17" spans="1:6" ht="12.75">
      <c r="A17" s="144">
        <v>13</v>
      </c>
      <c r="B17" s="181"/>
      <c r="C17" s="143"/>
      <c r="D17" s="143"/>
      <c r="F17" s="157" t="str">
        <f>Contests!B17&amp;Contests!$E$5&amp;Contests!C17&amp;Contests!$E$5&amp;Contests!D17</f>
        <v>, , </v>
      </c>
    </row>
    <row r="18" spans="1:6" ht="12.75">
      <c r="A18" s="144">
        <v>14</v>
      </c>
      <c r="B18" s="181"/>
      <c r="C18" s="143"/>
      <c r="D18" s="143"/>
      <c r="F18" s="157" t="str">
        <f>Contests!B18&amp;Contests!$E$5&amp;Contests!C18&amp;Contests!$E$5&amp;Contests!D18</f>
        <v>, , </v>
      </c>
    </row>
    <row r="19" spans="1:6" ht="13.5" thickBot="1">
      <c r="A19" s="145">
        <v>15</v>
      </c>
      <c r="B19" s="182"/>
      <c r="C19" s="146"/>
      <c r="D19" s="143"/>
      <c r="F19" s="157" t="str">
        <f>Contests!B19&amp;Contests!$E$5&amp;Contests!C19&amp;Contests!$E$5&amp;Contests!D19</f>
        <v>, , 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M51"/>
  <sheetViews>
    <sheetView zoomScale="80" zoomScaleNormal="80" workbookViewId="0" topLeftCell="A1">
      <selection activeCell="A10" sqref="A10:C10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1" t="str">
        <f>Contests!F12</f>
        <v>31.07.2010, Берлин, Inline Games</v>
      </c>
      <c r="B1" s="201"/>
      <c r="C1" s="201"/>
      <c r="D1" s="201"/>
    </row>
    <row r="2" spans="1:4" ht="12.75">
      <c r="A2" s="68" t="str">
        <f>Contests!C1</f>
        <v>Фристайл слалом, женщины</v>
      </c>
      <c r="B2" s="69"/>
      <c r="C2" s="69"/>
      <c r="D2" s="70"/>
    </row>
    <row r="3" spans="1:4" ht="12.75" customHeight="1">
      <c r="A3" s="202" t="s">
        <v>20</v>
      </c>
      <c r="B3" s="202"/>
      <c r="C3" s="202"/>
      <c r="D3" s="71">
        <v>100</v>
      </c>
    </row>
    <row r="4" spans="1:11" ht="12.75" customHeight="1">
      <c r="A4" s="204" t="s">
        <v>30</v>
      </c>
      <c r="B4" s="204"/>
      <c r="C4" s="204"/>
      <c r="D4" s="72">
        <f>'Итог.'!AC117</f>
        <v>3233.382771378594</v>
      </c>
      <c r="K4" s="73"/>
    </row>
    <row r="5" spans="1:11" ht="12.75" customHeight="1">
      <c r="A5" s="204" t="s">
        <v>31</v>
      </c>
      <c r="B5" s="204"/>
      <c r="C5" s="204"/>
      <c r="D5" s="74">
        <f>SUM(D10:D51)</f>
        <v>599.319964220301</v>
      </c>
      <c r="K5" s="73"/>
    </row>
    <row r="6" spans="1:11" ht="12.75">
      <c r="A6" s="199" t="s">
        <v>21</v>
      </c>
      <c r="B6" s="199"/>
      <c r="C6" s="199"/>
      <c r="D6" s="72">
        <v>0.5</v>
      </c>
      <c r="K6" s="73"/>
    </row>
    <row r="7" spans="1:11" ht="13.5" customHeight="1">
      <c r="A7" s="200" t="s">
        <v>22</v>
      </c>
      <c r="B7" s="200"/>
      <c r="C7" s="200"/>
      <c r="D7" s="75">
        <v>1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23" t="s">
        <v>49</v>
      </c>
      <c r="B10" s="24" t="s">
        <v>50</v>
      </c>
      <c r="C10" s="25" t="s">
        <v>9</v>
      </c>
      <c r="D10" s="88">
        <f>VLOOKUP(A10&amp;B10,'Итог.'!$V$6:$BD$165,8,FALSE)</f>
        <v>599.319964220301</v>
      </c>
      <c r="E10" s="83">
        <v>2</v>
      </c>
      <c r="F10" s="84">
        <f>VLOOKUP(E10,баллы!$A$2:$B$103,2,FALSE)</f>
        <v>85</v>
      </c>
      <c r="G10" s="85">
        <f>(F10*(1+$D$6)*$D$3/100)*$D$7</f>
        <v>127.5</v>
      </c>
      <c r="L10" s="86" t="str">
        <f aca="true" t="shared" si="0" ref="L10:L41">A10&amp;B10</f>
        <v>СеменоваПолина</v>
      </c>
      <c r="M10" s="87">
        <f aca="true" t="shared" si="1" ref="M10:M49">G10</f>
        <v>127.5</v>
      </c>
    </row>
    <row r="11" spans="1:13" ht="12.75">
      <c r="A11" s="35"/>
      <c r="B11" s="36"/>
      <c r="C11" s="37"/>
      <c r="D11" s="88"/>
      <c r="E11" s="89"/>
      <c r="F11" s="90"/>
      <c r="G11" s="91"/>
      <c r="L11" s="86">
        <f t="shared" si="0"/>
      </c>
      <c r="M11" s="87">
        <f t="shared" si="1"/>
        <v>0</v>
      </c>
    </row>
    <row r="12" spans="1:13" ht="12.75">
      <c r="A12" s="35"/>
      <c r="B12" s="36"/>
      <c r="C12" s="39"/>
      <c r="D12" s="88"/>
      <c r="E12" s="89"/>
      <c r="F12" s="90"/>
      <c r="G12" s="91"/>
      <c r="L12" s="86">
        <f t="shared" si="0"/>
      </c>
      <c r="M12" s="87">
        <f t="shared" si="1"/>
        <v>0</v>
      </c>
    </row>
    <row r="13" spans="1:13" ht="12.75">
      <c r="A13" s="35"/>
      <c r="B13" s="36"/>
      <c r="C13" s="37"/>
      <c r="D13" s="88"/>
      <c r="E13" s="89"/>
      <c r="F13" s="90"/>
      <c r="G13" s="91"/>
      <c r="L13" s="86">
        <f t="shared" si="0"/>
      </c>
      <c r="M13" s="87">
        <f t="shared" si="1"/>
        <v>0</v>
      </c>
    </row>
    <row r="14" spans="1:13" ht="12.75">
      <c r="A14" s="35"/>
      <c r="B14" s="36"/>
      <c r="C14" s="37"/>
      <c r="D14" s="88"/>
      <c r="E14" s="89"/>
      <c r="F14" s="90"/>
      <c r="G14" s="91"/>
      <c r="L14" s="86">
        <f t="shared" si="0"/>
      </c>
      <c r="M14" s="87">
        <f t="shared" si="1"/>
        <v>0</v>
      </c>
    </row>
    <row r="15" spans="1:13" ht="12.75">
      <c r="A15" s="35"/>
      <c r="B15" s="36"/>
      <c r="C15" s="37"/>
      <c r="D15" s="88"/>
      <c r="E15" s="89"/>
      <c r="F15" s="90"/>
      <c r="G15" s="91"/>
      <c r="L15" s="86">
        <f t="shared" si="0"/>
      </c>
      <c r="M15" s="87">
        <f t="shared" si="1"/>
        <v>0</v>
      </c>
    </row>
    <row r="16" spans="1:13" ht="12.75">
      <c r="A16" s="35"/>
      <c r="B16" s="36"/>
      <c r="C16" s="37"/>
      <c r="D16" s="88"/>
      <c r="E16" s="89"/>
      <c r="F16" s="90"/>
      <c r="G16" s="91"/>
      <c r="L16" s="86">
        <f t="shared" si="0"/>
      </c>
      <c r="M16" s="87">
        <f t="shared" si="1"/>
        <v>0</v>
      </c>
    </row>
    <row r="17" spans="1:13" ht="12.75">
      <c r="A17" s="35"/>
      <c r="B17" s="36"/>
      <c r="C17" s="37"/>
      <c r="D17" s="88"/>
      <c r="E17" s="89"/>
      <c r="F17" s="90"/>
      <c r="G17" s="91"/>
      <c r="L17" s="86">
        <f t="shared" si="0"/>
      </c>
      <c r="M17" s="87">
        <f t="shared" si="1"/>
        <v>0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0"/>
      </c>
      <c r="M18" s="87">
        <f t="shared" si="1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0"/>
      </c>
      <c r="M19" s="87">
        <f t="shared" si="1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0"/>
      </c>
      <c r="M20" s="87">
        <f t="shared" si="1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0"/>
      </c>
      <c r="M21" s="87">
        <f t="shared" si="1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0"/>
      </c>
      <c r="M22" s="87">
        <f t="shared" si="1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0"/>
      </c>
      <c r="M23" s="87">
        <f t="shared" si="1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0"/>
      </c>
      <c r="M24" s="87">
        <f t="shared" si="1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0"/>
      </c>
      <c r="M25" s="87">
        <f t="shared" si="1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0"/>
      </c>
      <c r="M26" s="87">
        <f t="shared" si="1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0"/>
      </c>
      <c r="M27" s="87">
        <f t="shared" si="1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0"/>
      </c>
      <c r="M28" s="87">
        <f t="shared" si="1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0"/>
      </c>
      <c r="M29" s="87">
        <f t="shared" si="1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0"/>
      </c>
      <c r="M30" s="87">
        <f t="shared" si="1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0"/>
      </c>
      <c r="M31" s="87">
        <f t="shared" si="1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0"/>
      </c>
      <c r="M32" s="87">
        <f t="shared" si="1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0"/>
      </c>
      <c r="M33" s="87">
        <f t="shared" si="1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>
        <f t="shared" si="0"/>
      </c>
      <c r="M34" s="87">
        <f t="shared" si="1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>
        <f t="shared" si="0"/>
      </c>
      <c r="M35" s="87">
        <f t="shared" si="1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>
        <f t="shared" si="0"/>
      </c>
      <c r="M36" s="87">
        <f t="shared" si="1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>
        <f t="shared" si="0"/>
      </c>
      <c r="M37" s="87">
        <f t="shared" si="1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>
        <f t="shared" si="0"/>
      </c>
      <c r="M38" s="87">
        <f t="shared" si="1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>
        <f t="shared" si="0"/>
      </c>
      <c r="M39" s="87">
        <f t="shared" si="1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>
        <f t="shared" si="0"/>
      </c>
      <c r="M40" s="87">
        <f t="shared" si="1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>
        <f t="shared" si="0"/>
      </c>
      <c r="M41" s="87">
        <f t="shared" si="1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/>
      <c r="M42" s="87">
        <f t="shared" si="1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/>
      <c r="M43" s="87">
        <f t="shared" si="1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/>
      <c r="M44" s="87">
        <f t="shared" si="1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/>
      <c r="M45" s="87">
        <f t="shared" si="1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/>
      <c r="M46" s="87">
        <f t="shared" si="1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/>
      <c r="M47" s="87">
        <f t="shared" si="1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/>
      <c r="M48" s="87">
        <f t="shared" si="1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99"/>
      <c r="M49" s="97">
        <f t="shared" si="1"/>
        <v>0</v>
      </c>
    </row>
    <row r="50" spans="6:12" ht="12.75">
      <c r="F50" s="12"/>
      <c r="L50" s="98"/>
    </row>
    <row r="51" ht="27.75" customHeight="1">
      <c r="G51" s="61">
        <f>SUM(G10:G49)</f>
        <v>127.5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M51"/>
  <sheetViews>
    <sheetView zoomScale="80" zoomScaleNormal="80" workbookViewId="0" topLeftCell="A1">
      <selection activeCell="D7" sqref="D7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1" t="str">
        <f>Contests!F13</f>
        <v>03-05.09.2010, Ченчон, World Leisure Games</v>
      </c>
      <c r="B1" s="201"/>
      <c r="C1" s="201"/>
      <c r="D1" s="201"/>
    </row>
    <row r="2" spans="1:4" ht="12.75">
      <c r="A2" s="68" t="str">
        <f>Contests!C1</f>
        <v>Фристайл слалом, женщины</v>
      </c>
      <c r="B2" s="69"/>
      <c r="C2" s="69"/>
      <c r="D2" s="70"/>
    </row>
    <row r="3" spans="1:4" ht="12.75" customHeight="1">
      <c r="A3" s="202" t="s">
        <v>20</v>
      </c>
      <c r="B3" s="202"/>
      <c r="C3" s="202"/>
      <c r="D3" s="71">
        <v>135</v>
      </c>
    </row>
    <row r="4" spans="1:11" ht="12.75" customHeight="1">
      <c r="A4" s="204" t="s">
        <v>30</v>
      </c>
      <c r="B4" s="204"/>
      <c r="C4" s="204"/>
      <c r="D4" s="72">
        <f>'Итог.'!AD117</f>
        <v>3233.382771378594</v>
      </c>
      <c r="K4" s="73"/>
    </row>
    <row r="5" spans="1:11" ht="12.75" customHeight="1">
      <c r="A5" s="204" t="s">
        <v>31</v>
      </c>
      <c r="B5" s="204"/>
      <c r="C5" s="204"/>
      <c r="D5" s="74">
        <f>SUM(D10:D51)</f>
        <v>599.319964220301</v>
      </c>
      <c r="K5" s="73"/>
    </row>
    <row r="6" spans="1:11" ht="12.75">
      <c r="A6" s="199" t="s">
        <v>21</v>
      </c>
      <c r="B6" s="199"/>
      <c r="C6" s="199"/>
      <c r="D6" s="72">
        <v>0.5</v>
      </c>
      <c r="K6" s="73"/>
    </row>
    <row r="7" spans="1:11" ht="13.5" customHeight="1">
      <c r="A7" s="200" t="s">
        <v>22</v>
      </c>
      <c r="B7" s="200"/>
      <c r="C7" s="200"/>
      <c r="D7" s="75">
        <v>1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23" t="s">
        <v>49</v>
      </c>
      <c r="B10" s="24" t="s">
        <v>50</v>
      </c>
      <c r="C10" s="25" t="s">
        <v>9</v>
      </c>
      <c r="D10" s="88">
        <f>VLOOKUP(A10&amp;B10,'Итог.'!$V$6:$BD$165,9,FALSE)</f>
        <v>599.319964220301</v>
      </c>
      <c r="E10" s="83">
        <v>3</v>
      </c>
      <c r="F10" s="84">
        <f>VLOOKUP(E10,баллы!$A$2:$B$103,2,FALSE)</f>
        <v>74</v>
      </c>
      <c r="G10" s="85">
        <f>(F10*(1+$D$6)*$D$3/100)*$D$7</f>
        <v>149.85</v>
      </c>
      <c r="L10" s="86" t="str">
        <f aca="true" t="shared" si="0" ref="L10:L41">A10&amp;B10</f>
        <v>СеменоваПолина</v>
      </c>
      <c r="M10" s="87">
        <f aca="true" t="shared" si="1" ref="M10:M49">G10</f>
        <v>149.85</v>
      </c>
    </row>
    <row r="11" spans="1:13" ht="12.75">
      <c r="A11" s="35"/>
      <c r="B11" s="36"/>
      <c r="C11" s="37"/>
      <c r="D11" s="88"/>
      <c r="E11" s="89"/>
      <c r="F11" s="90"/>
      <c r="G11" s="91"/>
      <c r="L11" s="86">
        <f t="shared" si="0"/>
      </c>
      <c r="M11" s="87">
        <f t="shared" si="1"/>
        <v>0</v>
      </c>
    </row>
    <row r="12" spans="1:13" ht="12.75">
      <c r="A12" s="35"/>
      <c r="B12" s="36"/>
      <c r="C12" s="39"/>
      <c r="D12" s="88"/>
      <c r="E12" s="89"/>
      <c r="F12" s="90"/>
      <c r="G12" s="91"/>
      <c r="L12" s="86">
        <f t="shared" si="0"/>
      </c>
      <c r="M12" s="87">
        <f t="shared" si="1"/>
        <v>0</v>
      </c>
    </row>
    <row r="13" spans="1:13" ht="12.75">
      <c r="A13" s="35"/>
      <c r="B13" s="36"/>
      <c r="C13" s="37"/>
      <c r="D13" s="88"/>
      <c r="E13" s="89"/>
      <c r="F13" s="90"/>
      <c r="G13" s="91"/>
      <c r="L13" s="86">
        <f t="shared" si="0"/>
      </c>
      <c r="M13" s="87">
        <f t="shared" si="1"/>
        <v>0</v>
      </c>
    </row>
    <row r="14" spans="1:13" ht="12.75">
      <c r="A14" s="35"/>
      <c r="B14" s="36"/>
      <c r="C14" s="37"/>
      <c r="D14" s="88"/>
      <c r="E14" s="89"/>
      <c r="F14" s="90"/>
      <c r="G14" s="91"/>
      <c r="L14" s="86">
        <f t="shared" si="0"/>
      </c>
      <c r="M14" s="87">
        <f t="shared" si="1"/>
        <v>0</v>
      </c>
    </row>
    <row r="15" spans="1:13" ht="12.75">
      <c r="A15" s="35"/>
      <c r="B15" s="36"/>
      <c r="C15" s="37"/>
      <c r="D15" s="88"/>
      <c r="E15" s="89"/>
      <c r="F15" s="90"/>
      <c r="G15" s="91"/>
      <c r="L15" s="86">
        <f t="shared" si="0"/>
      </c>
      <c r="M15" s="87">
        <f t="shared" si="1"/>
        <v>0</v>
      </c>
    </row>
    <row r="16" spans="1:13" ht="12.75">
      <c r="A16" s="35"/>
      <c r="B16" s="36"/>
      <c r="C16" s="37"/>
      <c r="D16" s="88"/>
      <c r="E16" s="89"/>
      <c r="F16" s="90"/>
      <c r="G16" s="91"/>
      <c r="L16" s="86">
        <f t="shared" si="0"/>
      </c>
      <c r="M16" s="87">
        <f t="shared" si="1"/>
        <v>0</v>
      </c>
    </row>
    <row r="17" spans="1:13" ht="12.75">
      <c r="A17" s="35"/>
      <c r="B17" s="36"/>
      <c r="C17" s="37"/>
      <c r="D17" s="88"/>
      <c r="E17" s="89"/>
      <c r="F17" s="90"/>
      <c r="G17" s="91"/>
      <c r="L17" s="86">
        <f t="shared" si="0"/>
      </c>
      <c r="M17" s="87">
        <f t="shared" si="1"/>
        <v>0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0"/>
      </c>
      <c r="M18" s="87">
        <f t="shared" si="1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0"/>
      </c>
      <c r="M19" s="87">
        <f t="shared" si="1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0"/>
      </c>
      <c r="M20" s="87">
        <f t="shared" si="1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0"/>
      </c>
      <c r="M21" s="87">
        <f t="shared" si="1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0"/>
      </c>
      <c r="M22" s="87">
        <f t="shared" si="1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0"/>
      </c>
      <c r="M23" s="87">
        <f t="shared" si="1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0"/>
      </c>
      <c r="M24" s="87">
        <f t="shared" si="1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0"/>
      </c>
      <c r="M25" s="87">
        <f t="shared" si="1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0"/>
      </c>
      <c r="M26" s="87">
        <f t="shared" si="1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0"/>
      </c>
      <c r="M27" s="87">
        <f t="shared" si="1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0"/>
      </c>
      <c r="M28" s="87">
        <f t="shared" si="1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0"/>
      </c>
      <c r="M29" s="87">
        <f t="shared" si="1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0"/>
      </c>
      <c r="M30" s="87">
        <f t="shared" si="1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0"/>
      </c>
      <c r="M31" s="87">
        <f t="shared" si="1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0"/>
      </c>
      <c r="M32" s="87">
        <f t="shared" si="1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0"/>
      </c>
      <c r="M33" s="87">
        <f t="shared" si="1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>
        <f t="shared" si="0"/>
      </c>
      <c r="M34" s="87">
        <f t="shared" si="1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>
        <f t="shared" si="0"/>
      </c>
      <c r="M35" s="87">
        <f t="shared" si="1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>
        <f t="shared" si="0"/>
      </c>
      <c r="M36" s="87">
        <f t="shared" si="1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>
        <f t="shared" si="0"/>
      </c>
      <c r="M37" s="87">
        <f t="shared" si="1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>
        <f t="shared" si="0"/>
      </c>
      <c r="M38" s="87">
        <f t="shared" si="1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>
        <f t="shared" si="0"/>
      </c>
      <c r="M39" s="87">
        <f t="shared" si="1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>
        <f t="shared" si="0"/>
      </c>
      <c r="M40" s="87">
        <f t="shared" si="1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>
        <f t="shared" si="0"/>
      </c>
      <c r="M41" s="87">
        <f t="shared" si="1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/>
      <c r="M42" s="87">
        <f t="shared" si="1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/>
      <c r="M43" s="87">
        <f t="shared" si="1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/>
      <c r="M44" s="87">
        <f t="shared" si="1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/>
      <c r="M45" s="87">
        <f t="shared" si="1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/>
      <c r="M46" s="87">
        <f t="shared" si="1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/>
      <c r="M47" s="87">
        <f t="shared" si="1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/>
      <c r="M48" s="87">
        <f t="shared" si="1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99"/>
      <c r="M49" s="97">
        <f t="shared" si="1"/>
        <v>0</v>
      </c>
    </row>
    <row r="50" spans="6:12" ht="12.75">
      <c r="F50" s="12"/>
      <c r="L50" s="98"/>
    </row>
    <row r="51" ht="27.75" customHeight="1">
      <c r="G51" s="61">
        <f>SUM(G10:G49)</f>
        <v>149.85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zoomScale="80" zoomScaleNormal="80" workbookViewId="0" topLeftCell="A1">
      <selection activeCell="D7" sqref="D7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5" t="str">
        <f>Contests!F14</f>
        <v>07-09.09.2010, Чонжу, Чемпионат Мира FIRS</v>
      </c>
      <c r="B1" s="206"/>
      <c r="C1" s="206"/>
      <c r="D1" s="207"/>
    </row>
    <row r="2" spans="1:4" ht="12.75">
      <c r="A2" s="68" t="str">
        <f>Contests!C1</f>
        <v>Фристайл слалом, женщины</v>
      </c>
      <c r="B2" s="69"/>
      <c r="C2" s="69"/>
      <c r="D2" s="70"/>
    </row>
    <row r="3" spans="1:4" ht="12.75" customHeight="1">
      <c r="A3" s="202" t="s">
        <v>20</v>
      </c>
      <c r="B3" s="202"/>
      <c r="C3" s="202"/>
      <c r="D3" s="71">
        <v>175</v>
      </c>
    </row>
    <row r="4" spans="1:11" ht="12.75" customHeight="1">
      <c r="A4" s="204" t="s">
        <v>30</v>
      </c>
      <c r="B4" s="204"/>
      <c r="C4" s="204"/>
      <c r="D4" s="72">
        <f>'Итог.'!AE117</f>
        <v>3233.382771378594</v>
      </c>
      <c r="K4" s="73"/>
    </row>
    <row r="5" spans="1:11" ht="12.75" customHeight="1">
      <c r="A5" s="204" t="s">
        <v>31</v>
      </c>
      <c r="B5" s="204"/>
      <c r="C5" s="204"/>
      <c r="D5" s="74">
        <f>SUM(D10:D47)</f>
        <v>599.319964220301</v>
      </c>
      <c r="K5" s="73"/>
    </row>
    <row r="6" spans="1:11" ht="12.75">
      <c r="A6" s="199" t="s">
        <v>21</v>
      </c>
      <c r="B6" s="199"/>
      <c r="C6" s="199"/>
      <c r="D6" s="72">
        <v>0.5</v>
      </c>
      <c r="K6" s="73"/>
    </row>
    <row r="7" spans="1:11" ht="13.5" customHeight="1">
      <c r="A7" s="200" t="s">
        <v>22</v>
      </c>
      <c r="B7" s="200"/>
      <c r="C7" s="200"/>
      <c r="D7" s="75">
        <v>1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23" t="s">
        <v>49</v>
      </c>
      <c r="B10" s="24" t="s">
        <v>50</v>
      </c>
      <c r="C10" s="25" t="s">
        <v>9</v>
      </c>
      <c r="D10" s="88">
        <f>VLOOKUP(A10&amp;B10,'Итог.'!$V$6:$BD$165,10,FALSE)</f>
        <v>599.319964220301</v>
      </c>
      <c r="E10" s="83">
        <v>2</v>
      </c>
      <c r="F10" s="84">
        <f>VLOOKUP(E10,баллы!$A$2:$B$103,2,FALSE)</f>
        <v>85</v>
      </c>
      <c r="G10" s="85">
        <f>(F10*(1+$D$6)*$D$3/100)*$D$7</f>
        <v>223.125</v>
      </c>
      <c r="L10" s="86" t="str">
        <f aca="true" t="shared" si="0" ref="L10:L37">A10&amp;B10</f>
        <v>СеменоваПолина</v>
      </c>
      <c r="M10" s="87">
        <f aca="true" t="shared" si="1" ref="M10:M46">G10</f>
        <v>223.125</v>
      </c>
    </row>
    <row r="11" spans="1:13" ht="12.75">
      <c r="A11" s="127"/>
      <c r="B11" s="128"/>
      <c r="C11" s="129"/>
      <c r="D11" s="88"/>
      <c r="E11" s="89"/>
      <c r="F11" s="90"/>
      <c r="G11" s="91"/>
      <c r="L11" s="86">
        <f t="shared" si="0"/>
      </c>
      <c r="M11" s="87">
        <f t="shared" si="1"/>
        <v>0</v>
      </c>
    </row>
    <row r="12" spans="1:13" ht="12.75">
      <c r="A12" s="127"/>
      <c r="B12" s="128"/>
      <c r="C12" s="129"/>
      <c r="D12" s="88"/>
      <c r="E12" s="89"/>
      <c r="F12" s="90"/>
      <c r="G12" s="91"/>
      <c r="L12" s="86">
        <f t="shared" si="0"/>
      </c>
      <c r="M12" s="87">
        <f t="shared" si="1"/>
        <v>0</v>
      </c>
    </row>
    <row r="13" spans="1:13" ht="12.75">
      <c r="A13" s="127"/>
      <c r="B13" s="128"/>
      <c r="C13" s="129"/>
      <c r="D13" s="88"/>
      <c r="E13" s="89"/>
      <c r="F13" s="90"/>
      <c r="G13" s="91"/>
      <c r="L13" s="86">
        <f t="shared" si="0"/>
      </c>
      <c r="M13" s="87">
        <f t="shared" si="1"/>
        <v>0</v>
      </c>
    </row>
    <row r="14" spans="1:13" ht="12.75">
      <c r="A14" s="35"/>
      <c r="B14" s="36"/>
      <c r="C14" s="37"/>
      <c r="D14" s="88"/>
      <c r="E14" s="89"/>
      <c r="F14" s="90"/>
      <c r="G14" s="91"/>
      <c r="L14" s="86">
        <f t="shared" si="0"/>
      </c>
      <c r="M14" s="87">
        <f t="shared" si="1"/>
        <v>0</v>
      </c>
    </row>
    <row r="15" spans="1:13" ht="12.75">
      <c r="A15" s="35"/>
      <c r="B15" s="36"/>
      <c r="C15" s="37"/>
      <c r="D15" s="88"/>
      <c r="E15" s="89"/>
      <c r="F15" s="90"/>
      <c r="G15" s="91"/>
      <c r="L15" s="86">
        <f t="shared" si="0"/>
      </c>
      <c r="M15" s="87">
        <f t="shared" si="1"/>
        <v>0</v>
      </c>
    </row>
    <row r="16" spans="1:13" ht="12.75">
      <c r="A16" s="35"/>
      <c r="B16" s="36"/>
      <c r="C16" s="37"/>
      <c r="D16" s="88"/>
      <c r="E16" s="89"/>
      <c r="F16" s="90"/>
      <c r="G16" s="91"/>
      <c r="L16" s="86">
        <f t="shared" si="0"/>
      </c>
      <c r="M16" s="87">
        <f t="shared" si="1"/>
        <v>0</v>
      </c>
    </row>
    <row r="17" spans="1:13" ht="12.75">
      <c r="A17" s="35"/>
      <c r="B17" s="36"/>
      <c r="C17" s="37"/>
      <c r="D17" s="88"/>
      <c r="E17" s="89"/>
      <c r="F17" s="90"/>
      <c r="G17" s="91"/>
      <c r="L17" s="86">
        <f t="shared" si="0"/>
      </c>
      <c r="M17" s="87">
        <f t="shared" si="1"/>
        <v>0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0"/>
      </c>
      <c r="M18" s="87">
        <f t="shared" si="1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0"/>
      </c>
      <c r="M19" s="87">
        <f t="shared" si="1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0"/>
      </c>
      <c r="M20" s="87">
        <f t="shared" si="1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0"/>
      </c>
      <c r="M21" s="87">
        <f t="shared" si="1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0"/>
      </c>
      <c r="M22" s="87">
        <f t="shared" si="1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0"/>
      </c>
      <c r="M23" s="87">
        <f t="shared" si="1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0"/>
      </c>
      <c r="M24" s="87">
        <f t="shared" si="1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0"/>
      </c>
      <c r="M25" s="87">
        <f t="shared" si="1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0"/>
      </c>
      <c r="M26" s="87">
        <f t="shared" si="1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0"/>
      </c>
      <c r="M27" s="87">
        <f t="shared" si="1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0"/>
      </c>
      <c r="M28" s="87">
        <f t="shared" si="1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0"/>
      </c>
      <c r="M29" s="87">
        <f t="shared" si="1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0"/>
      </c>
      <c r="M30" s="87">
        <f t="shared" si="1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0"/>
      </c>
      <c r="M31" s="87">
        <f t="shared" si="1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0"/>
      </c>
      <c r="M32" s="87">
        <f t="shared" si="1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0"/>
      </c>
      <c r="M33" s="87">
        <f t="shared" si="1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>
        <f t="shared" si="0"/>
      </c>
      <c r="M34" s="87">
        <f t="shared" si="1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>
        <f t="shared" si="0"/>
      </c>
      <c r="M35" s="87">
        <f t="shared" si="1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>
        <f t="shared" si="0"/>
      </c>
      <c r="M36" s="87">
        <f t="shared" si="1"/>
        <v>0</v>
      </c>
    </row>
    <row r="37" spans="1:13" ht="12.75">
      <c r="A37" s="35"/>
      <c r="B37" s="36"/>
      <c r="C37" s="39"/>
      <c r="D37" s="88"/>
      <c r="E37" s="89"/>
      <c r="F37" s="90"/>
      <c r="G37" s="91"/>
      <c r="L37" s="86">
        <f t="shared" si="0"/>
      </c>
      <c r="M37" s="87">
        <f t="shared" si="1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/>
      <c r="M38" s="87">
        <f t="shared" si="1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/>
      <c r="M39" s="87">
        <f t="shared" si="1"/>
        <v>0</v>
      </c>
    </row>
    <row r="40" spans="1:13" ht="12.75">
      <c r="A40" s="35"/>
      <c r="B40" s="36"/>
      <c r="C40" s="37"/>
      <c r="D40" s="88"/>
      <c r="E40" s="89"/>
      <c r="F40" s="90"/>
      <c r="G40" s="91"/>
      <c r="L40" s="86"/>
      <c r="M40" s="87">
        <f t="shared" si="1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/>
      <c r="M41" s="87">
        <f t="shared" si="1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/>
      <c r="M42" s="87">
        <f t="shared" si="1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/>
      <c r="M43" s="87">
        <f t="shared" si="1"/>
        <v>0</v>
      </c>
    </row>
    <row r="44" spans="1:13" ht="12.75">
      <c r="A44" s="35"/>
      <c r="B44" s="36"/>
      <c r="C44" s="39"/>
      <c r="D44" s="88"/>
      <c r="E44" s="89"/>
      <c r="F44" s="90"/>
      <c r="G44" s="91"/>
      <c r="L44" s="86"/>
      <c r="M44" s="87">
        <f t="shared" si="1"/>
        <v>0</v>
      </c>
    </row>
    <row r="45" spans="1:13" ht="12.75">
      <c r="A45" s="35"/>
      <c r="B45" s="36"/>
      <c r="C45" s="39"/>
      <c r="D45" s="88"/>
      <c r="E45" s="89"/>
      <c r="F45" s="90"/>
      <c r="G45" s="91"/>
      <c r="L45" s="86"/>
      <c r="M45" s="87">
        <f t="shared" si="1"/>
        <v>0</v>
      </c>
    </row>
    <row r="46" spans="1:13" ht="12.75">
      <c r="A46" s="47"/>
      <c r="B46" s="48"/>
      <c r="C46" s="92"/>
      <c r="D46" s="93"/>
      <c r="E46" s="94"/>
      <c r="F46" s="95"/>
      <c r="G46" s="96"/>
      <c r="L46" s="99"/>
      <c r="M46" s="97">
        <f t="shared" si="1"/>
        <v>0</v>
      </c>
    </row>
    <row r="47" spans="6:12" ht="12.75">
      <c r="F47" s="12"/>
      <c r="L47" s="98"/>
    </row>
    <row r="48" ht="27.75" customHeight="1">
      <c r="G48" s="61">
        <f>SUM(G10:G46)</f>
        <v>223.125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1"/>
  <sheetViews>
    <sheetView zoomScale="80" zoomScaleNormal="80" workbookViewId="0" topLeftCell="A1">
      <selection activeCell="A8" sqref="A8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5" t="str">
        <f>Contests!F15</f>
        <v>23-24.10.2010, Новороссийск, Sea Battle - 2010</v>
      </c>
      <c r="B1" s="206"/>
      <c r="C1" s="206"/>
      <c r="D1" s="207"/>
    </row>
    <row r="2" spans="1:4" ht="12.75">
      <c r="A2" s="68" t="str">
        <f>Contests!C1</f>
        <v>Фристайл слалом, женщины</v>
      </c>
      <c r="B2" s="69"/>
      <c r="C2" s="69"/>
      <c r="D2" s="70"/>
    </row>
    <row r="3" spans="1:4" ht="12.75" customHeight="1">
      <c r="A3" s="202" t="s">
        <v>20</v>
      </c>
      <c r="B3" s="202"/>
      <c r="C3" s="202"/>
      <c r="D3" s="71">
        <v>110</v>
      </c>
    </row>
    <row r="4" spans="1:11" ht="12.75" customHeight="1">
      <c r="A4" s="204" t="s">
        <v>30</v>
      </c>
      <c r="B4" s="204"/>
      <c r="C4" s="204"/>
      <c r="D4" s="72">
        <f>'Итог.'!AF117</f>
        <v>3266.562570866711</v>
      </c>
      <c r="K4" s="73"/>
    </row>
    <row r="5" spans="1:11" ht="12.75" customHeight="1">
      <c r="A5" s="204" t="s">
        <v>31</v>
      </c>
      <c r="B5" s="204"/>
      <c r="C5" s="204"/>
      <c r="D5" s="74">
        <f>SUM(D10:D50)</f>
        <v>1489.4070702469455</v>
      </c>
      <c r="K5" s="73"/>
    </row>
    <row r="6" spans="1:11" ht="12.75">
      <c r="A6" s="199" t="s">
        <v>21</v>
      </c>
      <c r="B6" s="199"/>
      <c r="C6" s="199"/>
      <c r="D6" s="72">
        <f>D5/D4</f>
        <v>0.4559554693764105</v>
      </c>
      <c r="K6" s="73"/>
    </row>
    <row r="7" spans="1:11" ht="13.5" customHeight="1">
      <c r="A7" s="200" t="s">
        <v>22</v>
      </c>
      <c r="B7" s="200"/>
      <c r="C7" s="200"/>
      <c r="D7" s="75">
        <v>0.8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188" t="s">
        <v>57</v>
      </c>
      <c r="B10" s="189" t="s">
        <v>58</v>
      </c>
      <c r="C10" s="129" t="s">
        <v>9</v>
      </c>
      <c r="D10" s="88">
        <f>VLOOKUP(A10&amp;B10,'Итог.'!$V$6:$BD$165,11,FALSE)</f>
        <v>284.6477435351263</v>
      </c>
      <c r="E10" s="83">
        <v>1</v>
      </c>
      <c r="F10" s="84">
        <f>VLOOKUP(E10,баллы!$A$2:$B$103,2,FALSE)</f>
        <v>100</v>
      </c>
      <c r="G10" s="85">
        <f>(F10*(1+$D$6)*$D$3/100)*$D$7</f>
        <v>128.12408130512412</v>
      </c>
      <c r="L10" s="86" t="str">
        <f aca="true" t="shared" si="0" ref="L10:L40">A10&amp;B10</f>
        <v>КулагинаЮлия</v>
      </c>
      <c r="M10" s="87">
        <f aca="true" t="shared" si="1" ref="M10:M49">G10</f>
        <v>128.12408130512412</v>
      </c>
    </row>
    <row r="11" spans="1:13" ht="12.75">
      <c r="A11" s="127" t="s">
        <v>51</v>
      </c>
      <c r="B11" s="128" t="s">
        <v>52</v>
      </c>
      <c r="C11" s="129" t="s">
        <v>9</v>
      </c>
      <c r="D11" s="88">
        <f>VLOOKUP(A11&amp;B11,'Итог.'!$V$6:$BD$165,11,FALSE)</f>
        <v>519.9349945896078</v>
      </c>
      <c r="E11" s="89">
        <v>1</v>
      </c>
      <c r="F11" s="90">
        <f>VLOOKUP(E11,баллы!$A$2:$B$103,2,FALSE)</f>
        <v>100</v>
      </c>
      <c r="G11" s="91">
        <f aca="true" t="shared" si="2" ref="G11:G16">(F11*(1+$D$6)*$D$3/100)*$D$7</f>
        <v>128.12408130512412</v>
      </c>
      <c r="L11" s="86" t="str">
        <f t="shared" si="0"/>
        <v>БабийАнжелика</v>
      </c>
      <c r="M11" s="87">
        <f t="shared" si="1"/>
        <v>128.12408130512412</v>
      </c>
    </row>
    <row r="12" spans="1:13" ht="12.75">
      <c r="A12" s="127" t="s">
        <v>53</v>
      </c>
      <c r="B12" s="128" t="s">
        <v>54</v>
      </c>
      <c r="C12" s="129" t="s">
        <v>9</v>
      </c>
      <c r="D12" s="88">
        <f>VLOOKUP(A12&amp;B12,'Итог.'!$V$6:$BD$165,11,FALSE)</f>
        <v>301.891352815014</v>
      </c>
      <c r="E12" s="89">
        <v>3</v>
      </c>
      <c r="F12" s="90">
        <f>VLOOKUP(E12,баллы!$A$2:$B$103,2,FALSE)</f>
        <v>74</v>
      </c>
      <c r="G12" s="91">
        <f t="shared" si="2"/>
        <v>94.81182016579186</v>
      </c>
      <c r="L12" s="86" t="str">
        <f t="shared" si="0"/>
        <v>ЛысенкоКристина</v>
      </c>
      <c r="M12" s="87">
        <f t="shared" si="1"/>
        <v>94.81182016579186</v>
      </c>
    </row>
    <row r="13" spans="1:13" ht="12.75">
      <c r="A13" s="127" t="s">
        <v>112</v>
      </c>
      <c r="B13" s="128" t="s">
        <v>56</v>
      </c>
      <c r="C13" s="129" t="s">
        <v>9</v>
      </c>
      <c r="D13" s="88">
        <f>VLOOKUP(A13&amp;B13,'Итог.'!$V$6:$BD$165,11,FALSE)</f>
        <v>215.32145573716707</v>
      </c>
      <c r="E13" s="89">
        <v>4</v>
      </c>
      <c r="F13" s="90">
        <f>VLOOKUP(E13,баллы!$A$2:$B$103,2,FALSE)</f>
        <v>64</v>
      </c>
      <c r="G13" s="91">
        <f t="shared" si="2"/>
        <v>81.99941203527945</v>
      </c>
      <c r="L13" s="86" t="str">
        <f t="shared" si="0"/>
        <v>СеменихинаОльга</v>
      </c>
      <c r="M13" s="87">
        <f t="shared" si="1"/>
        <v>81.99941203527945</v>
      </c>
    </row>
    <row r="14" spans="1:13" ht="12.75">
      <c r="A14" s="127" t="s">
        <v>70</v>
      </c>
      <c r="B14" s="128" t="s">
        <v>71</v>
      </c>
      <c r="C14" s="129" t="s">
        <v>149</v>
      </c>
      <c r="D14" s="88">
        <f>VLOOKUP(A14&amp;B14,'Итог.'!$V$6:$BD$165,11,FALSE)</f>
        <v>0</v>
      </c>
      <c r="E14" s="89">
        <v>5</v>
      </c>
      <c r="F14" s="90">
        <f>VLOOKUP(E14,баллы!$A$2:$B$103,2,FALSE)</f>
        <v>55</v>
      </c>
      <c r="G14" s="91">
        <f t="shared" si="2"/>
        <v>70.46824471781828</v>
      </c>
      <c r="L14" s="86" t="str">
        <f t="shared" si="0"/>
        <v>ЛозоваяДарья</v>
      </c>
      <c r="M14" s="87">
        <f t="shared" si="1"/>
        <v>70.46824471781828</v>
      </c>
    </row>
    <row r="15" spans="1:13" ht="12.75">
      <c r="A15" s="127" t="s">
        <v>74</v>
      </c>
      <c r="B15" s="128" t="s">
        <v>75</v>
      </c>
      <c r="C15" s="129" t="s">
        <v>10</v>
      </c>
      <c r="D15" s="88">
        <f>VLOOKUP(A15&amp;B15,'Итог.'!$V$6:$BD$165,11,FALSE)</f>
        <v>167.61152357003047</v>
      </c>
      <c r="E15" s="89">
        <v>5</v>
      </c>
      <c r="F15" s="90">
        <f>VLOOKUP(E15,баллы!$A$2:$B$103,2,FALSE)</f>
        <v>55</v>
      </c>
      <c r="G15" s="91">
        <f t="shared" si="2"/>
        <v>70.46824471781828</v>
      </c>
      <c r="L15" s="86" t="str">
        <f t="shared" si="0"/>
        <v>ПервененокОксана</v>
      </c>
      <c r="M15" s="87">
        <f t="shared" si="1"/>
        <v>70.46824471781828</v>
      </c>
    </row>
    <row r="16" spans="1:13" ht="12.75">
      <c r="A16" s="127" t="s">
        <v>151</v>
      </c>
      <c r="B16" s="128" t="s">
        <v>152</v>
      </c>
      <c r="C16" s="129" t="s">
        <v>153</v>
      </c>
      <c r="D16" s="88">
        <f>VLOOKUP(A16&amp;B16,'Итог.'!$V$6:$BD$165,11,FALSE)</f>
        <v>0</v>
      </c>
      <c r="E16" s="89">
        <v>6</v>
      </c>
      <c r="F16" s="90">
        <f>VLOOKUP(E16,баллы!$A$2:$B$103,2,FALSE)</f>
        <v>47</v>
      </c>
      <c r="G16" s="91">
        <f t="shared" si="2"/>
        <v>60.21831821340834</v>
      </c>
      <c r="L16" s="86" t="str">
        <f t="shared" si="0"/>
        <v>ЛиДиана</v>
      </c>
      <c r="M16" s="87">
        <f t="shared" si="1"/>
        <v>60.21831821340834</v>
      </c>
    </row>
    <row r="17" spans="1:13" ht="12.75">
      <c r="A17" s="35"/>
      <c r="B17" s="36"/>
      <c r="C17" s="37"/>
      <c r="D17" s="88"/>
      <c r="E17" s="89"/>
      <c r="F17" s="90"/>
      <c r="G17" s="91"/>
      <c r="L17" s="86">
        <f t="shared" si="0"/>
      </c>
      <c r="M17" s="87">
        <f t="shared" si="1"/>
        <v>0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0"/>
      </c>
      <c r="M18" s="87">
        <f t="shared" si="1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0"/>
      </c>
      <c r="M19" s="87">
        <f t="shared" si="1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0"/>
      </c>
      <c r="M20" s="87">
        <f t="shared" si="1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0"/>
      </c>
      <c r="M21" s="87">
        <f t="shared" si="1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0"/>
      </c>
      <c r="M22" s="87">
        <f t="shared" si="1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0"/>
      </c>
      <c r="M23" s="87">
        <f t="shared" si="1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0"/>
      </c>
      <c r="M24" s="87">
        <f t="shared" si="1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0"/>
      </c>
      <c r="M25" s="87">
        <f t="shared" si="1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0"/>
      </c>
      <c r="M26" s="87">
        <f t="shared" si="1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0"/>
      </c>
      <c r="M27" s="87">
        <f t="shared" si="1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0"/>
      </c>
      <c r="M28" s="87">
        <f t="shared" si="1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0"/>
      </c>
      <c r="M29" s="87">
        <f t="shared" si="1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0"/>
      </c>
      <c r="M30" s="87">
        <f t="shared" si="1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0"/>
      </c>
      <c r="M31" s="87">
        <f t="shared" si="1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0"/>
      </c>
      <c r="M32" s="87">
        <f t="shared" si="1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0"/>
      </c>
      <c r="M33" s="87">
        <f t="shared" si="1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>
        <f t="shared" si="0"/>
      </c>
      <c r="M34" s="87">
        <f t="shared" si="1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>
        <f t="shared" si="0"/>
      </c>
      <c r="M35" s="87">
        <f t="shared" si="1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>
        <f t="shared" si="0"/>
      </c>
      <c r="M36" s="87">
        <f t="shared" si="1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>
        <f t="shared" si="0"/>
      </c>
      <c r="M37" s="87">
        <f t="shared" si="1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>
        <f t="shared" si="0"/>
      </c>
      <c r="M38" s="87">
        <f t="shared" si="1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>
        <f t="shared" si="0"/>
      </c>
      <c r="M39" s="87">
        <f t="shared" si="1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>
        <f t="shared" si="0"/>
      </c>
      <c r="M40" s="87">
        <f t="shared" si="1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/>
      <c r="M41" s="87">
        <f t="shared" si="1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/>
      <c r="M42" s="87">
        <f t="shared" si="1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/>
      <c r="M43" s="87">
        <f t="shared" si="1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/>
      <c r="M44" s="87">
        <f t="shared" si="1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/>
      <c r="M45" s="87">
        <f t="shared" si="1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/>
      <c r="M46" s="87">
        <f t="shared" si="1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/>
      <c r="M47" s="87">
        <f t="shared" si="1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/>
      <c r="M48" s="87">
        <f t="shared" si="1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99"/>
      <c r="M49" s="97">
        <f t="shared" si="1"/>
        <v>0</v>
      </c>
    </row>
    <row r="50" spans="6:12" ht="12.75">
      <c r="F50" s="12"/>
      <c r="L50" s="98"/>
    </row>
    <row r="51" ht="27.75" customHeight="1">
      <c r="G51" s="61">
        <f>SUM(G10:G49)</f>
        <v>634.2142024603644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"/>
  <sheetViews>
    <sheetView zoomScale="80" zoomScaleNormal="80" workbookViewId="0" topLeftCell="A1">
      <selection activeCell="E22" sqref="E22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5" t="str">
        <f>Contests!F16</f>
        <v>, , </v>
      </c>
      <c r="B1" s="206"/>
      <c r="C1" s="206"/>
      <c r="D1" s="207"/>
    </row>
    <row r="2" spans="1:4" ht="12.75">
      <c r="A2" s="68" t="str">
        <f>Contests!C1</f>
        <v>Фристайл слалом, женщины</v>
      </c>
      <c r="B2" s="69"/>
      <c r="C2" s="69"/>
      <c r="D2" s="70"/>
    </row>
    <row r="3" spans="1:4" ht="12.75" customHeight="1">
      <c r="A3" s="202" t="s">
        <v>20</v>
      </c>
      <c r="B3" s="202"/>
      <c r="C3" s="202"/>
      <c r="D3" s="71">
        <v>100</v>
      </c>
    </row>
    <row r="4" spans="1:11" ht="12.75" customHeight="1">
      <c r="A4" s="204" t="s">
        <v>30</v>
      </c>
      <c r="B4" s="204"/>
      <c r="C4" s="204"/>
      <c r="D4" s="72">
        <f>'Итог.'!AG117</f>
        <v>3509.1434550784093</v>
      </c>
      <c r="K4" s="73"/>
    </row>
    <row r="5" spans="1:11" ht="12.75" customHeight="1">
      <c r="A5" s="204" t="s">
        <v>31</v>
      </c>
      <c r="B5" s="204"/>
      <c r="C5" s="204"/>
      <c r="D5" s="74">
        <f>SUM(D10:D50)</f>
        <v>0</v>
      </c>
      <c r="K5" s="73"/>
    </row>
    <row r="6" spans="1:11" ht="12.75">
      <c r="A6" s="199" t="s">
        <v>21</v>
      </c>
      <c r="B6" s="199"/>
      <c r="C6" s="199"/>
      <c r="D6" s="72">
        <f>D5/D4</f>
        <v>0</v>
      </c>
      <c r="K6" s="73"/>
    </row>
    <row r="7" spans="1:11" ht="13.5" customHeight="1">
      <c r="A7" s="200" t="s">
        <v>22</v>
      </c>
      <c r="B7" s="200"/>
      <c r="C7" s="200"/>
      <c r="D7" s="75">
        <v>1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23"/>
      <c r="B10" s="24"/>
      <c r="C10" s="25"/>
      <c r="D10" s="82">
        <f>VLOOKUP(A10&amp;B10,'Итог.'!$V$6:$BC$165,9,FALSE)</f>
        <v>0</v>
      </c>
      <c r="E10" s="83"/>
      <c r="F10" s="84">
        <f>VLOOKUP(E10,баллы!$A$2:$B$103,2,FALSE)</f>
        <v>0</v>
      </c>
      <c r="G10" s="85">
        <f>(F10*(1+$D$6)*$D$3/100)*$D$7</f>
        <v>0</v>
      </c>
      <c r="L10" s="86">
        <f aca="true" t="shared" si="0" ref="L10:L40">A10&amp;B10</f>
      </c>
      <c r="M10" s="87">
        <f aca="true" t="shared" si="1" ref="M10:M49">G10</f>
        <v>0</v>
      </c>
    </row>
    <row r="11" spans="1:13" ht="12.75">
      <c r="A11" s="35"/>
      <c r="B11" s="36"/>
      <c r="C11" s="37"/>
      <c r="D11" s="88"/>
      <c r="E11" s="89"/>
      <c r="F11" s="90"/>
      <c r="G11" s="91"/>
      <c r="L11" s="86">
        <f t="shared" si="0"/>
      </c>
      <c r="M11" s="87">
        <f t="shared" si="1"/>
        <v>0</v>
      </c>
    </row>
    <row r="12" spans="1:13" ht="12.75">
      <c r="A12" s="35"/>
      <c r="B12" s="36"/>
      <c r="C12" s="39"/>
      <c r="D12" s="88"/>
      <c r="E12" s="89"/>
      <c r="F12" s="90"/>
      <c r="G12" s="91"/>
      <c r="L12" s="86">
        <f t="shared" si="0"/>
      </c>
      <c r="M12" s="87">
        <f t="shared" si="1"/>
        <v>0</v>
      </c>
    </row>
    <row r="13" spans="1:13" ht="12.75">
      <c r="A13" s="35"/>
      <c r="B13" s="36"/>
      <c r="C13" s="37"/>
      <c r="D13" s="88"/>
      <c r="E13" s="89"/>
      <c r="F13" s="90"/>
      <c r="G13" s="91"/>
      <c r="L13" s="86">
        <f t="shared" si="0"/>
      </c>
      <c r="M13" s="87">
        <f t="shared" si="1"/>
        <v>0</v>
      </c>
    </row>
    <row r="14" spans="1:13" ht="12.75">
      <c r="A14" s="35"/>
      <c r="B14" s="36"/>
      <c r="C14" s="37"/>
      <c r="D14" s="88"/>
      <c r="E14" s="89"/>
      <c r="F14" s="90"/>
      <c r="G14" s="91"/>
      <c r="L14" s="86">
        <f t="shared" si="0"/>
      </c>
      <c r="M14" s="87">
        <f t="shared" si="1"/>
        <v>0</v>
      </c>
    </row>
    <row r="15" spans="1:13" ht="12.75">
      <c r="A15" s="35"/>
      <c r="B15" s="36"/>
      <c r="C15" s="37"/>
      <c r="D15" s="88"/>
      <c r="E15" s="89"/>
      <c r="F15" s="90"/>
      <c r="G15" s="91"/>
      <c r="L15" s="86">
        <f t="shared" si="0"/>
      </c>
      <c r="M15" s="87">
        <f t="shared" si="1"/>
        <v>0</v>
      </c>
    </row>
    <row r="16" spans="1:13" ht="12.75">
      <c r="A16" s="35"/>
      <c r="B16" s="36"/>
      <c r="C16" s="37"/>
      <c r="D16" s="88"/>
      <c r="E16" s="89"/>
      <c r="F16" s="90"/>
      <c r="G16" s="91"/>
      <c r="L16" s="86">
        <f t="shared" si="0"/>
      </c>
      <c r="M16" s="87">
        <f t="shared" si="1"/>
        <v>0</v>
      </c>
    </row>
    <row r="17" spans="1:13" ht="12.75">
      <c r="A17" s="35"/>
      <c r="B17" s="36"/>
      <c r="C17" s="37"/>
      <c r="D17" s="88"/>
      <c r="E17" s="89"/>
      <c r="F17" s="90"/>
      <c r="G17" s="91"/>
      <c r="L17" s="86">
        <f t="shared" si="0"/>
      </c>
      <c r="M17" s="87">
        <f t="shared" si="1"/>
        <v>0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0"/>
      </c>
      <c r="M18" s="87">
        <f t="shared" si="1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0"/>
      </c>
      <c r="M19" s="87">
        <f t="shared" si="1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0"/>
      </c>
      <c r="M20" s="87">
        <f t="shared" si="1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0"/>
      </c>
      <c r="M21" s="87">
        <f t="shared" si="1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0"/>
      </c>
      <c r="M22" s="87">
        <f t="shared" si="1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0"/>
      </c>
      <c r="M23" s="87">
        <f t="shared" si="1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0"/>
      </c>
      <c r="M24" s="87">
        <f t="shared" si="1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0"/>
      </c>
      <c r="M25" s="87">
        <f t="shared" si="1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0"/>
      </c>
      <c r="M26" s="87">
        <f t="shared" si="1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0"/>
      </c>
      <c r="M27" s="87">
        <f t="shared" si="1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0"/>
      </c>
      <c r="M28" s="87">
        <f t="shared" si="1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0"/>
      </c>
      <c r="M29" s="87">
        <f t="shared" si="1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0"/>
      </c>
      <c r="M30" s="87">
        <f t="shared" si="1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0"/>
      </c>
      <c r="M31" s="87">
        <f t="shared" si="1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0"/>
      </c>
      <c r="M32" s="87">
        <f t="shared" si="1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0"/>
      </c>
      <c r="M33" s="87">
        <f t="shared" si="1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>
        <f t="shared" si="0"/>
      </c>
      <c r="M34" s="87">
        <f t="shared" si="1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>
        <f t="shared" si="0"/>
      </c>
      <c r="M35" s="87">
        <f t="shared" si="1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>
        <f t="shared" si="0"/>
      </c>
      <c r="M36" s="87">
        <f t="shared" si="1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>
        <f t="shared" si="0"/>
      </c>
      <c r="M37" s="87">
        <f t="shared" si="1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>
        <f t="shared" si="0"/>
      </c>
      <c r="M38" s="87">
        <f t="shared" si="1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>
        <f t="shared" si="0"/>
      </c>
      <c r="M39" s="87">
        <f t="shared" si="1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>
        <f t="shared" si="0"/>
      </c>
      <c r="M40" s="87">
        <f t="shared" si="1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/>
      <c r="M41" s="87">
        <f t="shared" si="1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/>
      <c r="M42" s="87">
        <f t="shared" si="1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/>
      <c r="M43" s="87">
        <f t="shared" si="1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/>
      <c r="M44" s="87">
        <f t="shared" si="1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/>
      <c r="M45" s="87">
        <f t="shared" si="1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/>
      <c r="M46" s="87">
        <f t="shared" si="1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/>
      <c r="M47" s="87">
        <f t="shared" si="1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/>
      <c r="M48" s="87">
        <f t="shared" si="1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99"/>
      <c r="M49" s="97">
        <f t="shared" si="1"/>
        <v>0</v>
      </c>
    </row>
    <row r="50" spans="6:12" ht="12.75">
      <c r="F50" s="12"/>
      <c r="L50" s="98"/>
    </row>
    <row r="51" ht="27.75" customHeight="1">
      <c r="G51" s="61">
        <f>SUM(G10:G49)</f>
        <v>0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1">
      <selection activeCell="B15" sqref="B15"/>
    </sheetView>
  </sheetViews>
  <sheetFormatPr defaultColWidth="9.00390625" defaultRowHeight="12.75"/>
  <sheetData>
    <row r="1" spans="1:2" ht="12.75">
      <c r="A1" s="101" t="s">
        <v>24</v>
      </c>
      <c r="B1" s="102" t="s">
        <v>32</v>
      </c>
    </row>
    <row r="2" spans="1:3" ht="12.75">
      <c r="A2" s="103">
        <v>0</v>
      </c>
      <c r="B2" s="104">
        <v>0</v>
      </c>
      <c r="C2" s="130"/>
    </row>
    <row r="3" spans="1:3" ht="12.75">
      <c r="A3" s="103">
        <v>1</v>
      </c>
      <c r="B3" s="105">
        <v>100</v>
      </c>
      <c r="C3" s="130"/>
    </row>
    <row r="4" spans="1:3" ht="12.75">
      <c r="A4" s="103">
        <v>2</v>
      </c>
      <c r="B4" s="105">
        <v>85</v>
      </c>
      <c r="C4" s="130"/>
    </row>
    <row r="5" spans="1:3" ht="12.75">
      <c r="A5" s="103">
        <v>3</v>
      </c>
      <c r="B5" s="105">
        <v>74</v>
      </c>
      <c r="C5" s="130"/>
    </row>
    <row r="6" spans="1:3" ht="12.75">
      <c r="A6" s="103">
        <v>4</v>
      </c>
      <c r="B6" s="105">
        <v>64</v>
      </c>
      <c r="C6" s="130"/>
    </row>
    <row r="7" spans="1:3" ht="12.75">
      <c r="A7" s="103">
        <v>5</v>
      </c>
      <c r="B7" s="105">
        <v>55</v>
      </c>
      <c r="C7" s="130"/>
    </row>
    <row r="8" spans="1:3" ht="12.75">
      <c r="A8" s="103">
        <v>6</v>
      </c>
      <c r="B8" s="105">
        <v>47</v>
      </c>
      <c r="C8" s="130"/>
    </row>
    <row r="9" spans="1:3" ht="12.75">
      <c r="A9" s="103">
        <v>7</v>
      </c>
      <c r="B9" s="105">
        <v>40</v>
      </c>
      <c r="C9" s="130"/>
    </row>
    <row r="10" spans="1:3" ht="12.75">
      <c r="A10" s="103">
        <v>8</v>
      </c>
      <c r="B10" s="105">
        <v>34</v>
      </c>
      <c r="C10" s="130"/>
    </row>
    <row r="11" spans="1:3" ht="12.75">
      <c r="A11" s="103">
        <v>9</v>
      </c>
      <c r="B11" s="105">
        <v>29</v>
      </c>
      <c r="C11" s="131">
        <f>SUM(B11:B14)/4</f>
        <v>24</v>
      </c>
    </row>
    <row r="12" spans="1:3" ht="12.75">
      <c r="A12" s="103">
        <v>10</v>
      </c>
      <c r="B12" s="105">
        <v>25</v>
      </c>
      <c r="C12" s="131"/>
    </row>
    <row r="13" spans="1:3" ht="12.75">
      <c r="A13" s="103">
        <v>11</v>
      </c>
      <c r="B13" s="105">
        <v>22</v>
      </c>
      <c r="C13" s="131"/>
    </row>
    <row r="14" spans="1:3" ht="12.75">
      <c r="A14" s="103">
        <v>12</v>
      </c>
      <c r="B14" s="105">
        <v>20</v>
      </c>
      <c r="C14" s="131"/>
    </row>
    <row r="15" spans="1:3" ht="12.75">
      <c r="A15" s="103">
        <v>13</v>
      </c>
      <c r="B15" s="105">
        <v>18</v>
      </c>
      <c r="C15" s="135">
        <f>SUM(B15:B18)/4</f>
        <v>15</v>
      </c>
    </row>
    <row r="16" spans="1:3" ht="12.75">
      <c r="A16" s="103">
        <v>14</v>
      </c>
      <c r="B16" s="105">
        <v>16</v>
      </c>
      <c r="C16" s="132"/>
    </row>
    <row r="17" spans="1:3" ht="12.75">
      <c r="A17" s="103">
        <v>15</v>
      </c>
      <c r="B17" s="105">
        <v>14</v>
      </c>
      <c r="C17" s="132"/>
    </row>
    <row r="18" spans="1:3" ht="12.75">
      <c r="A18" s="103">
        <v>16</v>
      </c>
      <c r="B18" s="105">
        <v>12</v>
      </c>
      <c r="C18" s="132"/>
    </row>
    <row r="19" spans="1:3" ht="12.75">
      <c r="A19" s="103">
        <v>17</v>
      </c>
      <c r="B19" s="105">
        <v>10</v>
      </c>
      <c r="C19" s="133">
        <f>SUM(B19:B26)/8</f>
        <v>5.625</v>
      </c>
    </row>
    <row r="20" spans="1:3" ht="12.75">
      <c r="A20" s="103">
        <v>18</v>
      </c>
      <c r="B20" s="105">
        <v>8</v>
      </c>
      <c r="C20" s="133"/>
    </row>
    <row r="21" spans="1:3" ht="12.75">
      <c r="A21" s="103">
        <v>19</v>
      </c>
      <c r="B21" s="105">
        <v>7</v>
      </c>
      <c r="C21" s="133"/>
    </row>
    <row r="22" spans="1:3" ht="12.75">
      <c r="A22" s="103">
        <v>20</v>
      </c>
      <c r="B22" s="105">
        <v>6</v>
      </c>
      <c r="C22" s="133"/>
    </row>
    <row r="23" spans="1:3" ht="12.75">
      <c r="A23" s="103">
        <v>21</v>
      </c>
      <c r="B23" s="105">
        <v>5</v>
      </c>
      <c r="C23" s="133"/>
    </row>
    <row r="24" spans="1:3" ht="12.75">
      <c r="A24" s="103">
        <v>22</v>
      </c>
      <c r="B24" s="105">
        <v>4</v>
      </c>
      <c r="C24" s="133"/>
    </row>
    <row r="25" spans="1:3" ht="12.75">
      <c r="A25" s="103">
        <v>23</v>
      </c>
      <c r="B25" s="105">
        <v>3</v>
      </c>
      <c r="C25" s="133"/>
    </row>
    <row r="26" spans="1:3" ht="12.75">
      <c r="A26" s="103">
        <v>24</v>
      </c>
      <c r="B26" s="105">
        <v>2</v>
      </c>
      <c r="C26" s="133"/>
    </row>
    <row r="27" spans="1:3" ht="12.75">
      <c r="A27" s="103">
        <v>25</v>
      </c>
      <c r="B27" s="105">
        <v>1</v>
      </c>
      <c r="C27" s="133">
        <f>SUM(B27:B34)/8</f>
        <v>1</v>
      </c>
    </row>
    <row r="28" spans="1:3" ht="12.75">
      <c r="A28" s="103">
        <v>26</v>
      </c>
      <c r="B28" s="105">
        <v>1</v>
      </c>
      <c r="C28" s="134"/>
    </row>
    <row r="29" spans="1:3" ht="12.75">
      <c r="A29" s="103">
        <v>27</v>
      </c>
      <c r="B29" s="105">
        <v>1</v>
      </c>
      <c r="C29" s="134"/>
    </row>
    <row r="30" spans="1:3" ht="12.75">
      <c r="A30" s="106">
        <v>28</v>
      </c>
      <c r="B30" s="105">
        <v>1</v>
      </c>
      <c r="C30" s="134"/>
    </row>
    <row r="31" spans="1:3" ht="12.75">
      <c r="A31" s="106">
        <v>29</v>
      </c>
      <c r="B31" s="105">
        <v>1</v>
      </c>
      <c r="C31" s="134"/>
    </row>
    <row r="32" spans="1:3" ht="12.75">
      <c r="A32" s="106">
        <v>30</v>
      </c>
      <c r="B32" s="105">
        <v>1</v>
      </c>
      <c r="C32" s="134"/>
    </row>
    <row r="33" spans="1:3" ht="12.75">
      <c r="A33" s="106">
        <v>31</v>
      </c>
      <c r="B33" s="105">
        <v>1</v>
      </c>
      <c r="C33" s="134"/>
    </row>
    <row r="34" spans="1:3" ht="12.75">
      <c r="A34" s="106">
        <v>32</v>
      </c>
      <c r="B34" s="105">
        <v>1</v>
      </c>
      <c r="C34" s="134"/>
    </row>
    <row r="35" spans="1:2" ht="12.75">
      <c r="A35" s="106">
        <v>33</v>
      </c>
      <c r="B35" s="105">
        <v>1</v>
      </c>
    </row>
    <row r="36" spans="1:2" ht="12.75">
      <c r="A36" s="106">
        <v>34</v>
      </c>
      <c r="B36" s="105">
        <v>1</v>
      </c>
    </row>
    <row r="37" spans="1:2" ht="12.75">
      <c r="A37" s="106">
        <v>35</v>
      </c>
      <c r="B37" s="105">
        <v>1</v>
      </c>
    </row>
    <row r="38" spans="1:2" ht="12.75">
      <c r="A38" s="106">
        <v>36</v>
      </c>
      <c r="B38" s="105">
        <v>1</v>
      </c>
    </row>
    <row r="39" spans="1:2" ht="12.75">
      <c r="A39" s="106">
        <v>37</v>
      </c>
      <c r="B39" s="105">
        <v>1</v>
      </c>
    </row>
    <row r="40" spans="1:2" ht="12.75">
      <c r="A40" s="106">
        <v>38</v>
      </c>
      <c r="B40" s="105">
        <v>1</v>
      </c>
    </row>
    <row r="41" spans="1:2" ht="12.75">
      <c r="A41" s="106">
        <v>39</v>
      </c>
      <c r="B41" s="105">
        <v>1</v>
      </c>
    </row>
    <row r="42" spans="1:2" ht="12.75">
      <c r="A42" s="107">
        <v>40</v>
      </c>
      <c r="B42" s="105">
        <v>1</v>
      </c>
    </row>
    <row r="43" spans="1:2" ht="12.75">
      <c r="A43" s="106">
        <v>41</v>
      </c>
      <c r="B43" s="105">
        <v>1</v>
      </c>
    </row>
    <row r="44" spans="1:2" ht="12.75">
      <c r="A44" s="106">
        <v>42</v>
      </c>
      <c r="B44" s="105">
        <v>1</v>
      </c>
    </row>
    <row r="45" spans="1:2" ht="12.75">
      <c r="A45" s="107">
        <v>43</v>
      </c>
      <c r="B45" s="105">
        <v>1</v>
      </c>
    </row>
    <row r="46" spans="1:2" ht="12.75">
      <c r="A46" s="106">
        <v>44</v>
      </c>
      <c r="B46" s="105">
        <v>1</v>
      </c>
    </row>
    <row r="47" spans="1:2" ht="12.75">
      <c r="A47" s="106">
        <v>45</v>
      </c>
      <c r="B47" s="105">
        <v>1</v>
      </c>
    </row>
    <row r="48" spans="1:2" ht="12.75">
      <c r="A48" s="108">
        <v>46</v>
      </c>
      <c r="B48" s="105">
        <v>1</v>
      </c>
    </row>
    <row r="49" spans="1:2" ht="12.75">
      <c r="A49" s="106">
        <v>47</v>
      </c>
      <c r="B49" s="105">
        <v>1</v>
      </c>
    </row>
    <row r="50" spans="1:2" ht="12.75">
      <c r="A50" s="108">
        <v>48</v>
      </c>
      <c r="B50" s="105">
        <v>1</v>
      </c>
    </row>
    <row r="51" spans="1:2" ht="12.75">
      <c r="A51" s="106">
        <v>49</v>
      </c>
      <c r="B51" s="105">
        <v>1</v>
      </c>
    </row>
    <row r="52" spans="1:2" ht="12.75">
      <c r="A52" s="108">
        <v>50</v>
      </c>
      <c r="B52" s="105">
        <v>1</v>
      </c>
    </row>
    <row r="53" spans="1:2" ht="12.75">
      <c r="A53" s="106">
        <v>51</v>
      </c>
      <c r="B53" s="105">
        <v>1</v>
      </c>
    </row>
    <row r="54" spans="1:2" ht="12.75">
      <c r="A54" s="108">
        <v>52</v>
      </c>
      <c r="B54" s="105">
        <v>1</v>
      </c>
    </row>
    <row r="55" spans="1:2" ht="12.75">
      <c r="A55" s="106">
        <v>53</v>
      </c>
      <c r="B55" s="105">
        <v>1</v>
      </c>
    </row>
    <row r="56" spans="1:2" ht="12.75">
      <c r="A56" s="108">
        <v>54</v>
      </c>
      <c r="B56" s="105">
        <v>1</v>
      </c>
    </row>
    <row r="57" spans="1:2" ht="12.75">
      <c r="A57" s="106">
        <v>55</v>
      </c>
      <c r="B57" s="105">
        <v>1</v>
      </c>
    </row>
    <row r="58" spans="1:2" ht="12.75">
      <c r="A58" s="108">
        <v>56</v>
      </c>
      <c r="B58" s="105">
        <v>1</v>
      </c>
    </row>
    <row r="59" spans="1:2" ht="12.75">
      <c r="A59" s="106">
        <v>57</v>
      </c>
      <c r="B59" s="105">
        <v>1</v>
      </c>
    </row>
    <row r="60" spans="1:2" ht="12.75">
      <c r="A60" s="108">
        <v>58</v>
      </c>
      <c r="B60" s="105">
        <v>1</v>
      </c>
    </row>
    <row r="61" spans="1:2" ht="12.75">
      <c r="A61" s="106">
        <v>59</v>
      </c>
      <c r="B61" s="105">
        <v>1</v>
      </c>
    </row>
    <row r="62" spans="1:2" ht="12.75">
      <c r="A62" s="108">
        <v>60</v>
      </c>
      <c r="B62" s="105">
        <v>1</v>
      </c>
    </row>
    <row r="63" spans="1:2" ht="12.75">
      <c r="A63" s="106">
        <v>61</v>
      </c>
      <c r="B63" s="105">
        <v>1</v>
      </c>
    </row>
    <row r="64" spans="1:2" ht="12.75">
      <c r="A64" s="108">
        <v>62</v>
      </c>
      <c r="B64" s="105">
        <v>1</v>
      </c>
    </row>
    <row r="65" spans="1:2" ht="12.75">
      <c r="A65" s="106">
        <v>63</v>
      </c>
      <c r="B65" s="105">
        <v>1</v>
      </c>
    </row>
    <row r="66" spans="1:2" ht="12.75">
      <c r="A66" s="108">
        <v>64</v>
      </c>
      <c r="B66" s="105">
        <v>1</v>
      </c>
    </row>
    <row r="67" spans="1:2" ht="12.75">
      <c r="A67" s="106">
        <v>65</v>
      </c>
      <c r="B67" s="105">
        <v>1</v>
      </c>
    </row>
    <row r="68" spans="1:2" ht="12.75">
      <c r="A68" s="108">
        <v>66</v>
      </c>
      <c r="B68" s="105">
        <v>1</v>
      </c>
    </row>
    <row r="69" spans="1:2" ht="12.75">
      <c r="A69" s="106">
        <v>67</v>
      </c>
      <c r="B69" s="105">
        <v>1</v>
      </c>
    </row>
    <row r="70" spans="1:2" ht="12.75">
      <c r="A70" s="108">
        <v>68</v>
      </c>
      <c r="B70" s="105">
        <v>1</v>
      </c>
    </row>
    <row r="71" spans="1:2" ht="12.75">
      <c r="A71" s="106">
        <v>69</v>
      </c>
      <c r="B71" s="105">
        <v>1</v>
      </c>
    </row>
    <row r="72" spans="1:2" ht="12.75">
      <c r="A72" s="108">
        <v>70</v>
      </c>
      <c r="B72" s="105">
        <v>1</v>
      </c>
    </row>
    <row r="73" spans="1:2" ht="12.75">
      <c r="A73" s="106">
        <v>71</v>
      </c>
      <c r="B73" s="105">
        <v>1</v>
      </c>
    </row>
    <row r="74" spans="1:2" ht="12.75">
      <c r="A74" s="108">
        <v>72</v>
      </c>
      <c r="B74" s="105">
        <v>1</v>
      </c>
    </row>
    <row r="75" spans="1:2" ht="12.75">
      <c r="A75" s="106">
        <v>73</v>
      </c>
      <c r="B75" s="105">
        <v>1</v>
      </c>
    </row>
    <row r="76" spans="1:2" ht="12.75">
      <c r="A76" s="108">
        <v>74</v>
      </c>
      <c r="B76" s="105">
        <v>1</v>
      </c>
    </row>
    <row r="77" spans="1:2" ht="12.75">
      <c r="A77" s="106">
        <v>75</v>
      </c>
      <c r="B77" s="105">
        <v>1</v>
      </c>
    </row>
    <row r="78" spans="1:2" ht="12.75">
      <c r="A78" s="108">
        <v>76</v>
      </c>
      <c r="B78" s="105">
        <v>1</v>
      </c>
    </row>
    <row r="79" spans="1:2" ht="12.75">
      <c r="A79" s="106">
        <v>77</v>
      </c>
      <c r="B79" s="105">
        <v>1</v>
      </c>
    </row>
    <row r="80" spans="1:2" ht="12.75">
      <c r="A80" s="108">
        <v>78</v>
      </c>
      <c r="B80" s="105">
        <v>1</v>
      </c>
    </row>
    <row r="81" spans="1:2" ht="12.75">
      <c r="A81" s="106">
        <v>79</v>
      </c>
      <c r="B81" s="105">
        <v>1</v>
      </c>
    </row>
    <row r="82" spans="1:2" ht="12.75">
      <c r="A82" s="108">
        <v>80</v>
      </c>
      <c r="B82" s="105">
        <v>1</v>
      </c>
    </row>
    <row r="83" spans="1:2" ht="12.75">
      <c r="A83" s="106">
        <v>81</v>
      </c>
      <c r="B83" s="105">
        <v>1</v>
      </c>
    </row>
    <row r="84" spans="1:2" ht="12.75">
      <c r="A84" s="108">
        <v>82</v>
      </c>
      <c r="B84" s="105">
        <v>1</v>
      </c>
    </row>
    <row r="85" spans="1:2" ht="12.75">
      <c r="A85" s="106">
        <v>83</v>
      </c>
      <c r="B85" s="105">
        <v>1</v>
      </c>
    </row>
    <row r="86" spans="1:2" ht="12.75">
      <c r="A86" s="108">
        <v>84</v>
      </c>
      <c r="B86" s="105">
        <v>1</v>
      </c>
    </row>
    <row r="87" spans="1:2" ht="12.75">
      <c r="A87" s="106">
        <v>85</v>
      </c>
      <c r="B87" s="105">
        <v>1</v>
      </c>
    </row>
    <row r="88" spans="1:2" ht="12.75">
      <c r="A88" s="108">
        <v>86</v>
      </c>
      <c r="B88" s="105">
        <v>1</v>
      </c>
    </row>
    <row r="89" spans="1:2" ht="12.75">
      <c r="A89" s="106">
        <v>87</v>
      </c>
      <c r="B89" s="105">
        <v>1</v>
      </c>
    </row>
    <row r="90" spans="1:2" ht="12.75">
      <c r="A90" s="108">
        <v>88</v>
      </c>
      <c r="B90" s="105">
        <v>1</v>
      </c>
    </row>
    <row r="91" spans="1:2" ht="12.75">
      <c r="A91" s="106">
        <v>89</v>
      </c>
      <c r="B91" s="105">
        <v>1</v>
      </c>
    </row>
    <row r="92" spans="1:2" ht="12.75">
      <c r="A92" s="108">
        <v>90</v>
      </c>
      <c r="B92" s="105">
        <v>1</v>
      </c>
    </row>
    <row r="93" spans="1:2" ht="12.75">
      <c r="A93" s="106">
        <v>91</v>
      </c>
      <c r="B93" s="105">
        <v>1</v>
      </c>
    </row>
    <row r="94" spans="1:2" ht="12.75">
      <c r="A94" s="108">
        <v>92</v>
      </c>
      <c r="B94" s="105">
        <v>1</v>
      </c>
    </row>
    <row r="95" spans="1:2" ht="12.75">
      <c r="A95" s="106">
        <v>93</v>
      </c>
      <c r="B95" s="105">
        <v>1</v>
      </c>
    </row>
    <row r="96" spans="1:2" ht="12.75">
      <c r="A96" s="108">
        <v>94</v>
      </c>
      <c r="B96" s="105">
        <v>1</v>
      </c>
    </row>
    <row r="97" spans="1:2" ht="12.75">
      <c r="A97" s="106">
        <v>95</v>
      </c>
      <c r="B97" s="105">
        <v>1</v>
      </c>
    </row>
    <row r="98" spans="1:2" ht="12.75">
      <c r="A98" s="108">
        <v>96</v>
      </c>
      <c r="B98" s="105">
        <v>1</v>
      </c>
    </row>
    <row r="99" spans="1:2" ht="12.75">
      <c r="A99" s="106">
        <v>97</v>
      </c>
      <c r="B99" s="105">
        <v>1</v>
      </c>
    </row>
    <row r="100" spans="1:2" ht="12.75">
      <c r="A100" s="108">
        <v>98</v>
      </c>
      <c r="B100" s="105">
        <v>1</v>
      </c>
    </row>
    <row r="101" spans="1:2" ht="12.75">
      <c r="A101" s="106">
        <v>99</v>
      </c>
      <c r="B101" s="105">
        <v>1</v>
      </c>
    </row>
    <row r="102" spans="1:2" ht="12.75">
      <c r="A102" s="108">
        <v>100</v>
      </c>
      <c r="B102" s="105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"/>
  <sheetViews>
    <sheetView zoomScale="75" zoomScaleNormal="75" workbookViewId="0" topLeftCell="A1">
      <selection activeCell="B45" sqref="B45:F82"/>
    </sheetView>
  </sheetViews>
  <sheetFormatPr defaultColWidth="9.00390625" defaultRowHeight="12.75"/>
  <cols>
    <col min="1" max="1" width="18.25390625" style="0" customWidth="1"/>
    <col min="2" max="2" width="13.375" style="0" customWidth="1"/>
    <col min="3" max="3" width="12.625" style="0" customWidth="1"/>
    <col min="4" max="4" width="17.00390625" style="0" customWidth="1"/>
    <col min="5" max="5" width="12.375" style="0" customWidth="1"/>
    <col min="6" max="6" width="10.25390625" style="0" customWidth="1"/>
  </cols>
  <sheetData>
    <row r="1" spans="2:6" ht="12.75">
      <c r="B1" s="2" t="s">
        <v>33</v>
      </c>
      <c r="C1" s="3"/>
      <c r="D1" s="3"/>
      <c r="E1" s="4"/>
      <c r="F1" s="4"/>
    </row>
    <row r="2" spans="2:6" ht="12.75">
      <c r="B2" s="2"/>
      <c r="C2" s="2"/>
      <c r="D2" s="2"/>
      <c r="E2" s="5"/>
      <c r="F2" s="5"/>
    </row>
    <row r="3" spans="2:6" ht="12.75">
      <c r="B3" s="4"/>
      <c r="C3" s="4"/>
      <c r="D3" s="4"/>
      <c r="E3" s="4"/>
      <c r="F3" s="8"/>
    </row>
    <row r="4" spans="1:6" ht="12.75" customHeight="1">
      <c r="A4" s="209" t="s">
        <v>8</v>
      </c>
      <c r="B4" s="210" t="s">
        <v>0</v>
      </c>
      <c r="C4" s="211" t="s">
        <v>1</v>
      </c>
      <c r="D4" s="212" t="s">
        <v>2</v>
      </c>
      <c r="E4" s="10"/>
      <c r="F4" s="10"/>
    </row>
    <row r="5" spans="1:6" ht="25.5">
      <c r="A5" s="209"/>
      <c r="B5" s="210"/>
      <c r="C5" s="211"/>
      <c r="D5" s="212"/>
      <c r="E5" s="17" t="s">
        <v>6</v>
      </c>
      <c r="F5" s="17" t="s">
        <v>7</v>
      </c>
    </row>
    <row r="6" spans="1:6" ht="12.75">
      <c r="A6" s="109" t="str">
        <f aca="true" t="shared" si="0" ref="A6:A37">B6&amp;C6</f>
        <v>ЗеленоваНадежда</v>
      </c>
      <c r="B6" s="110" t="s">
        <v>47</v>
      </c>
      <c r="C6" s="111" t="s">
        <v>48</v>
      </c>
      <c r="D6" s="112" t="s">
        <v>9</v>
      </c>
      <c r="E6" s="28">
        <v>618.8347085057494</v>
      </c>
      <c r="F6" s="113">
        <v>1</v>
      </c>
    </row>
    <row r="7" spans="1:8" ht="12.75">
      <c r="A7" s="109" t="str">
        <f t="shared" si="0"/>
        <v>СеменоваПолина</v>
      </c>
      <c r="B7" s="114" t="s">
        <v>49</v>
      </c>
      <c r="C7" s="36" t="s">
        <v>50</v>
      </c>
      <c r="D7" s="37" t="s">
        <v>9</v>
      </c>
      <c r="E7" s="28">
        <v>582.085080134664</v>
      </c>
      <c r="F7" s="115">
        <v>2</v>
      </c>
      <c r="H7" s="98"/>
    </row>
    <row r="8" spans="1:8" ht="12.75">
      <c r="A8" s="109" t="str">
        <f t="shared" si="0"/>
        <v>БабийАнжелика</v>
      </c>
      <c r="B8" s="114" t="s">
        <v>51</v>
      </c>
      <c r="C8" s="36" t="s">
        <v>52</v>
      </c>
      <c r="D8" s="37" t="s">
        <v>9</v>
      </c>
      <c r="E8" s="28">
        <v>441.18225763481706</v>
      </c>
      <c r="F8" s="115">
        <v>3</v>
      </c>
      <c r="H8" s="98"/>
    </row>
    <row r="9" spans="1:8" ht="12.75">
      <c r="A9" s="109" t="str">
        <f t="shared" si="0"/>
        <v>ЛысенкоКристина</v>
      </c>
      <c r="B9" s="114" t="s">
        <v>53</v>
      </c>
      <c r="C9" s="36" t="s">
        <v>54</v>
      </c>
      <c r="D9" s="37" t="s">
        <v>9</v>
      </c>
      <c r="E9" s="28">
        <v>433.16667139711706</v>
      </c>
      <c r="F9" s="115">
        <v>4</v>
      </c>
      <c r="H9" s="98"/>
    </row>
    <row r="10" spans="1:8" ht="12.75">
      <c r="A10" s="109" t="str">
        <f t="shared" si="0"/>
        <v>ФадинаОльга</v>
      </c>
      <c r="B10" s="114" t="s">
        <v>55</v>
      </c>
      <c r="C10" s="36" t="s">
        <v>56</v>
      </c>
      <c r="D10" s="37" t="s">
        <v>9</v>
      </c>
      <c r="E10" s="28">
        <v>406.0147597515372</v>
      </c>
      <c r="F10" s="115">
        <v>5</v>
      </c>
      <c r="H10" s="98"/>
    </row>
    <row r="11" spans="1:8" ht="12.75">
      <c r="A11" s="109" t="str">
        <f t="shared" si="0"/>
        <v>КулагинаЮлия</v>
      </c>
      <c r="B11" s="114" t="s">
        <v>57</v>
      </c>
      <c r="C11" s="36" t="s">
        <v>58</v>
      </c>
      <c r="D11" s="37" t="s">
        <v>9</v>
      </c>
      <c r="E11" s="28">
        <v>368.8674868131905</v>
      </c>
      <c r="F11" s="115">
        <v>6</v>
      </c>
      <c r="H11" s="98"/>
    </row>
    <row r="12" spans="1:8" ht="12.75">
      <c r="A12" s="109" t="str">
        <f t="shared" si="0"/>
        <v>ИсаеваЮлия</v>
      </c>
      <c r="B12" s="114" t="s">
        <v>59</v>
      </c>
      <c r="C12" s="36" t="s">
        <v>58</v>
      </c>
      <c r="D12" s="37" t="s">
        <v>60</v>
      </c>
      <c r="E12" s="28">
        <v>350.31099686049</v>
      </c>
      <c r="F12" s="115">
        <v>7</v>
      </c>
      <c r="H12" s="98"/>
    </row>
    <row r="13" spans="1:8" ht="12.75">
      <c r="A13" s="109" t="str">
        <f t="shared" si="0"/>
        <v>СурмачЕкатерина</v>
      </c>
      <c r="B13" s="114" t="s">
        <v>61</v>
      </c>
      <c r="C13" s="36" t="s">
        <v>62</v>
      </c>
      <c r="D13" s="37" t="s">
        <v>11</v>
      </c>
      <c r="E13" s="28">
        <v>291.00432404344065</v>
      </c>
      <c r="F13" s="115">
        <v>8</v>
      </c>
      <c r="H13" s="98"/>
    </row>
    <row r="14" spans="1:8" ht="12.75">
      <c r="A14" s="109" t="str">
        <f t="shared" si="0"/>
        <v>ВасильеваАнна</v>
      </c>
      <c r="B14" s="116" t="s">
        <v>63</v>
      </c>
      <c r="C14" s="43" t="s">
        <v>64</v>
      </c>
      <c r="D14" s="39" t="s">
        <v>9</v>
      </c>
      <c r="E14" s="28">
        <v>234.77598922617778</v>
      </c>
      <c r="F14" s="115">
        <v>9</v>
      </c>
      <c r="H14" s="98"/>
    </row>
    <row r="15" spans="1:8" ht="12.75">
      <c r="A15" s="109" t="str">
        <f t="shared" si="0"/>
        <v>ЕрмоловаАнна</v>
      </c>
      <c r="B15" s="114" t="s">
        <v>65</v>
      </c>
      <c r="C15" s="36" t="s">
        <v>64</v>
      </c>
      <c r="D15" s="37" t="s">
        <v>66</v>
      </c>
      <c r="E15" s="28">
        <v>212.348393331927</v>
      </c>
      <c r="F15" s="115">
        <v>10</v>
      </c>
      <c r="H15" s="98"/>
    </row>
    <row r="16" spans="1:8" ht="12.75">
      <c r="A16" s="109" t="str">
        <f t="shared" si="0"/>
        <v>ЗеленинаЕлена</v>
      </c>
      <c r="B16" s="114" t="s">
        <v>67</v>
      </c>
      <c r="C16" s="36" t="s">
        <v>68</v>
      </c>
      <c r="D16" s="37" t="s">
        <v>10</v>
      </c>
      <c r="E16" s="28">
        <v>190.21862355076053</v>
      </c>
      <c r="F16" s="115">
        <v>11</v>
      </c>
      <c r="H16" s="98"/>
    </row>
    <row r="17" spans="1:8" ht="12.75">
      <c r="A17" s="109" t="str">
        <f t="shared" si="0"/>
        <v>ШевченкоАлёна</v>
      </c>
      <c r="B17" s="114" t="s">
        <v>13</v>
      </c>
      <c r="C17" s="36" t="s">
        <v>69</v>
      </c>
      <c r="D17" s="37" t="s">
        <v>9</v>
      </c>
      <c r="E17" s="28">
        <v>157.367401783285</v>
      </c>
      <c r="F17" s="115">
        <v>12</v>
      </c>
      <c r="H17" s="98"/>
    </row>
    <row r="18" spans="1:8" ht="12.75">
      <c r="A18" s="109" t="str">
        <f t="shared" si="0"/>
        <v>ЛозоваяДарья</v>
      </c>
      <c r="B18" s="114" t="s">
        <v>70</v>
      </c>
      <c r="C18" s="36" t="s">
        <v>71</v>
      </c>
      <c r="D18" s="37"/>
      <c r="E18" s="28">
        <v>148.37283472131196</v>
      </c>
      <c r="F18" s="115">
        <v>13</v>
      </c>
      <c r="H18" s="98"/>
    </row>
    <row r="19" spans="1:8" ht="12.75">
      <c r="A19" s="109" t="str">
        <f t="shared" si="0"/>
        <v>НиколаенкоМария</v>
      </c>
      <c r="B19" s="114" t="s">
        <v>72</v>
      </c>
      <c r="C19" s="36" t="s">
        <v>73</v>
      </c>
      <c r="D19" s="37" t="s">
        <v>9</v>
      </c>
      <c r="E19" s="28">
        <v>131.25831754184284</v>
      </c>
      <c r="F19" s="115">
        <v>14</v>
      </c>
      <c r="H19" s="98"/>
    </row>
    <row r="20" spans="1:8" ht="12.75">
      <c r="A20" s="109" t="str">
        <f t="shared" si="0"/>
        <v>ПервененокОксана</v>
      </c>
      <c r="B20" s="114" t="s">
        <v>74</v>
      </c>
      <c r="C20" s="36" t="s">
        <v>75</v>
      </c>
      <c r="D20" s="37" t="s">
        <v>10</v>
      </c>
      <c r="E20" s="28">
        <v>124.71668528505315</v>
      </c>
      <c r="F20" s="115">
        <v>15</v>
      </c>
      <c r="H20" s="98"/>
    </row>
    <row r="21" spans="1:8" ht="12.75">
      <c r="A21" s="109" t="str">
        <f t="shared" si="0"/>
        <v>ДолгихАся</v>
      </c>
      <c r="B21" s="114" t="s">
        <v>76</v>
      </c>
      <c r="C21" s="36" t="s">
        <v>77</v>
      </c>
      <c r="D21" s="37"/>
      <c r="E21" s="28">
        <v>124.30621558033009</v>
      </c>
      <c r="F21" s="115">
        <v>16</v>
      </c>
      <c r="H21" s="98"/>
    </row>
    <row r="22" spans="1:8" ht="12.75">
      <c r="A22" s="109" t="str">
        <f t="shared" si="0"/>
        <v>КорзунинаСоня</v>
      </c>
      <c r="B22" s="114" t="s">
        <v>78</v>
      </c>
      <c r="C22" s="36" t="s">
        <v>79</v>
      </c>
      <c r="D22" s="39" t="s">
        <v>9</v>
      </c>
      <c r="E22" s="28">
        <v>111.71241631721352</v>
      </c>
      <c r="F22" s="115">
        <v>17</v>
      </c>
      <c r="H22" s="98"/>
    </row>
    <row r="23" spans="1:8" ht="12.75">
      <c r="A23" s="109" t="str">
        <f t="shared" si="0"/>
        <v>АглиуловаОльга</v>
      </c>
      <c r="B23" s="114" t="s">
        <v>80</v>
      </c>
      <c r="C23" s="36" t="s">
        <v>56</v>
      </c>
      <c r="D23" s="37" t="s">
        <v>10</v>
      </c>
      <c r="E23" s="28">
        <v>102.78891797829426</v>
      </c>
      <c r="F23" s="115">
        <v>18</v>
      </c>
      <c r="H23" s="98"/>
    </row>
    <row r="24" spans="1:8" ht="12.75">
      <c r="A24" s="109" t="str">
        <f t="shared" si="0"/>
        <v>МасловаНаталия</v>
      </c>
      <c r="B24" s="114" t="s">
        <v>81</v>
      </c>
      <c r="C24" s="36" t="s">
        <v>82</v>
      </c>
      <c r="D24" s="37" t="s">
        <v>9</v>
      </c>
      <c r="E24" s="28">
        <v>85.07918823726862</v>
      </c>
      <c r="F24" s="115">
        <v>19</v>
      </c>
      <c r="H24" s="98"/>
    </row>
    <row r="25" spans="1:8" ht="12.75">
      <c r="A25" s="109" t="str">
        <f t="shared" si="0"/>
        <v>БарковаОльга</v>
      </c>
      <c r="B25" s="114" t="s">
        <v>83</v>
      </c>
      <c r="C25" s="36" t="s">
        <v>56</v>
      </c>
      <c r="D25" s="37" t="s">
        <v>11</v>
      </c>
      <c r="E25" s="28">
        <v>81.3896022605637</v>
      </c>
      <c r="F25" s="115">
        <v>20</v>
      </c>
      <c r="H25" s="98"/>
    </row>
    <row r="26" spans="1:8" ht="12.75">
      <c r="A26" s="109" t="str">
        <f t="shared" si="0"/>
        <v>РевякинаИнна</v>
      </c>
      <c r="B26" s="114" t="s">
        <v>84</v>
      </c>
      <c r="C26" s="36" t="s">
        <v>85</v>
      </c>
      <c r="D26" s="37" t="s">
        <v>11</v>
      </c>
      <c r="E26" s="28">
        <v>78.11224663547173</v>
      </c>
      <c r="F26" s="115">
        <v>21</v>
      </c>
      <c r="H26" s="98"/>
    </row>
    <row r="27" spans="1:8" ht="12.75">
      <c r="A27" s="109" t="str">
        <f t="shared" si="0"/>
        <v>ПросолуповаЕлена</v>
      </c>
      <c r="B27" s="114" t="s">
        <v>86</v>
      </c>
      <c r="C27" s="36" t="s">
        <v>68</v>
      </c>
      <c r="D27" s="37" t="s">
        <v>9</v>
      </c>
      <c r="E27" s="28">
        <v>76.39716876765115</v>
      </c>
      <c r="F27" s="115">
        <v>22</v>
      </c>
      <c r="H27" s="98"/>
    </row>
    <row r="28" spans="1:8" ht="12.75">
      <c r="A28" s="109" t="str">
        <f t="shared" si="0"/>
        <v>РомановаЕкатерина</v>
      </c>
      <c r="B28" s="114" t="s">
        <v>87</v>
      </c>
      <c r="C28" s="36" t="s">
        <v>62</v>
      </c>
      <c r="D28" s="37" t="s">
        <v>9</v>
      </c>
      <c r="E28" s="28">
        <v>71.95037112132782</v>
      </c>
      <c r="F28" s="115">
        <v>23</v>
      </c>
      <c r="H28" s="98"/>
    </row>
    <row r="29" spans="1:8" ht="12.75">
      <c r="A29" s="109" t="str">
        <f t="shared" si="0"/>
        <v>БаталоваЕлена</v>
      </c>
      <c r="B29" s="114" t="s">
        <v>88</v>
      </c>
      <c r="C29" s="36" t="s">
        <v>68</v>
      </c>
      <c r="D29" s="37" t="s">
        <v>9</v>
      </c>
      <c r="E29" s="28">
        <v>65.28485331053825</v>
      </c>
      <c r="F29" s="115">
        <v>24</v>
      </c>
      <c r="H29" s="98"/>
    </row>
    <row r="30" spans="1:8" ht="12.75">
      <c r="A30" s="109" t="str">
        <f t="shared" si="0"/>
        <v>МухановаОльга</v>
      </c>
      <c r="B30" s="114" t="s">
        <v>89</v>
      </c>
      <c r="C30" s="36" t="s">
        <v>56</v>
      </c>
      <c r="D30" s="37" t="s">
        <v>11</v>
      </c>
      <c r="E30" s="28">
        <v>63.362367003124206</v>
      </c>
      <c r="F30" s="115">
        <v>25</v>
      </c>
      <c r="H30" s="98"/>
    </row>
    <row r="31" spans="1:8" ht="12.75">
      <c r="A31" s="109" t="str">
        <f t="shared" si="0"/>
        <v>ЯкутинаВалерия</v>
      </c>
      <c r="B31" s="114" t="s">
        <v>90</v>
      </c>
      <c r="C31" s="36" t="s">
        <v>91</v>
      </c>
      <c r="D31" s="39" t="s">
        <v>17</v>
      </c>
      <c r="E31" s="28">
        <v>55.561577285564475</v>
      </c>
      <c r="F31" s="115">
        <v>26</v>
      </c>
      <c r="H31" s="98"/>
    </row>
    <row r="32" spans="1:8" ht="12.75">
      <c r="A32" s="109" t="str">
        <f t="shared" si="0"/>
        <v>Федотова</v>
      </c>
      <c r="B32" s="114" t="s">
        <v>92</v>
      </c>
      <c r="C32" s="36"/>
      <c r="D32" s="39" t="s">
        <v>10</v>
      </c>
      <c r="E32" s="28">
        <v>49.77275781480416</v>
      </c>
      <c r="F32" s="115">
        <v>27</v>
      </c>
      <c r="H32" s="98"/>
    </row>
    <row r="33" spans="1:8" ht="12.75">
      <c r="A33" s="109" t="str">
        <f t="shared" si="0"/>
        <v>СтепановаЛюба</v>
      </c>
      <c r="B33" s="114" t="s">
        <v>93</v>
      </c>
      <c r="C33" s="36" t="s">
        <v>94</v>
      </c>
      <c r="D33" s="39" t="s">
        <v>10</v>
      </c>
      <c r="E33" s="28">
        <v>48.76403186673873</v>
      </c>
      <c r="F33" s="115">
        <v>28</v>
      </c>
      <c r="H33" s="98"/>
    </row>
    <row r="34" spans="1:8" ht="12.75">
      <c r="A34" s="109" t="str">
        <f t="shared" si="0"/>
        <v>ФеколкинаЕлена</v>
      </c>
      <c r="B34" s="114" t="s">
        <v>95</v>
      </c>
      <c r="C34" s="36" t="s">
        <v>68</v>
      </c>
      <c r="D34" s="39" t="s">
        <v>16</v>
      </c>
      <c r="E34" s="28">
        <v>45.73267463063387</v>
      </c>
      <c r="F34" s="115">
        <v>29</v>
      </c>
      <c r="H34" s="98"/>
    </row>
    <row r="35" spans="1:8" ht="12.75">
      <c r="A35" s="109" t="str">
        <f t="shared" si="0"/>
        <v>КрутенюкАнастасия</v>
      </c>
      <c r="B35" s="114" t="s">
        <v>96</v>
      </c>
      <c r="C35" s="36" t="s">
        <v>97</v>
      </c>
      <c r="D35" s="39" t="s">
        <v>9</v>
      </c>
      <c r="E35" s="28">
        <v>42.08363596005308</v>
      </c>
      <c r="F35" s="115">
        <v>30</v>
      </c>
      <c r="H35" s="98"/>
    </row>
    <row r="36" spans="1:8" ht="12.75">
      <c r="A36" s="109" t="str">
        <f t="shared" si="0"/>
        <v>ПесковаЭлина</v>
      </c>
      <c r="B36" s="114" t="s">
        <v>98</v>
      </c>
      <c r="C36" s="36" t="s">
        <v>99</v>
      </c>
      <c r="D36" s="37" t="s">
        <v>9</v>
      </c>
      <c r="E36" s="28">
        <v>38.61572295704417</v>
      </c>
      <c r="F36" s="115">
        <v>31</v>
      </c>
      <c r="H36" s="98"/>
    </row>
    <row r="37" spans="1:8" ht="12.75">
      <c r="A37" s="109" t="str">
        <f t="shared" si="0"/>
        <v>СтрогетскаяОксана</v>
      </c>
      <c r="B37" s="117" t="s">
        <v>100</v>
      </c>
      <c r="C37" s="43" t="s">
        <v>75</v>
      </c>
      <c r="D37" s="39" t="s">
        <v>9</v>
      </c>
      <c r="E37" s="28">
        <v>37.72017525134963</v>
      </c>
      <c r="F37" s="115">
        <v>32</v>
      </c>
      <c r="H37" s="98"/>
    </row>
    <row r="38" spans="1:8" ht="12.75">
      <c r="A38" s="109" t="str">
        <f aca="true" t="shared" si="1" ref="A38:A69">B38&amp;C38</f>
        <v>КоробковаОльга</v>
      </c>
      <c r="B38" s="114" t="s">
        <v>101</v>
      </c>
      <c r="C38" s="36" t="s">
        <v>56</v>
      </c>
      <c r="D38" s="37" t="s">
        <v>9</v>
      </c>
      <c r="E38" s="28">
        <v>32.72006589799817</v>
      </c>
      <c r="F38" s="115">
        <v>32</v>
      </c>
      <c r="H38" s="98"/>
    </row>
    <row r="39" spans="1:8" ht="12.75">
      <c r="A39" s="109" t="str">
        <f t="shared" si="1"/>
        <v>УвароваАнтонина</v>
      </c>
      <c r="B39" s="114" t="s">
        <v>102</v>
      </c>
      <c r="C39" s="36" t="s">
        <v>103</v>
      </c>
      <c r="D39" s="37" t="s">
        <v>15</v>
      </c>
      <c r="E39" s="28">
        <v>32.72006589799817</v>
      </c>
      <c r="F39" s="115">
        <v>32</v>
      </c>
      <c r="H39" s="98"/>
    </row>
    <row r="40" spans="1:8" ht="12.75">
      <c r="A40" s="109" t="str">
        <f t="shared" si="1"/>
        <v>ПодмарьковаМария</v>
      </c>
      <c r="B40" s="117" t="s">
        <v>104</v>
      </c>
      <c r="C40" s="43" t="s">
        <v>73</v>
      </c>
      <c r="D40" s="37" t="s">
        <v>9</v>
      </c>
      <c r="E40" s="28">
        <v>32.72006589799817</v>
      </c>
      <c r="F40" s="115">
        <v>32</v>
      </c>
      <c r="H40" s="98"/>
    </row>
    <row r="41" spans="1:8" ht="12.75">
      <c r="A41" s="109" t="str">
        <f t="shared" si="1"/>
        <v>РабчунМария</v>
      </c>
      <c r="B41" s="114" t="s">
        <v>105</v>
      </c>
      <c r="C41" s="36" t="s">
        <v>73</v>
      </c>
      <c r="D41" s="37" t="s">
        <v>9</v>
      </c>
      <c r="E41" s="28">
        <v>28.30950248997195</v>
      </c>
      <c r="F41" s="115">
        <v>36</v>
      </c>
      <c r="H41" s="98"/>
    </row>
    <row r="42" spans="1:8" ht="12.75">
      <c r="A42" s="109" t="str">
        <f t="shared" si="1"/>
        <v>ТокареваМарина</v>
      </c>
      <c r="B42" s="114" t="s">
        <v>106</v>
      </c>
      <c r="C42" s="36" t="s">
        <v>107</v>
      </c>
      <c r="D42" s="39" t="s">
        <v>9</v>
      </c>
      <c r="E42" s="28">
        <v>25.743815304696113</v>
      </c>
      <c r="F42" s="115">
        <v>37</v>
      </c>
      <c r="H42" s="98"/>
    </row>
    <row r="43" spans="1:8" ht="12.75">
      <c r="A43" s="109" t="str">
        <f t="shared" si="1"/>
        <v>ВовкАнастасия</v>
      </c>
      <c r="B43" s="118" t="s">
        <v>108</v>
      </c>
      <c r="C43" s="41" t="s">
        <v>97</v>
      </c>
      <c r="D43" s="37" t="s">
        <v>14</v>
      </c>
      <c r="E43" s="28">
        <v>25.344946801249684</v>
      </c>
      <c r="F43" s="115">
        <v>38</v>
      </c>
      <c r="H43" s="98"/>
    </row>
    <row r="44" spans="1:8" ht="12.75">
      <c r="A44" s="109" t="str">
        <f t="shared" si="1"/>
        <v>КрепчукОксана</v>
      </c>
      <c r="B44" s="114" t="s">
        <v>109</v>
      </c>
      <c r="C44" s="36" t="s">
        <v>75</v>
      </c>
      <c r="D44" s="37" t="s">
        <v>12</v>
      </c>
      <c r="E44" s="28">
        <v>24.27949521005378</v>
      </c>
      <c r="F44" s="115">
        <v>39</v>
      </c>
      <c r="H44" s="98"/>
    </row>
    <row r="45" spans="1:8" ht="12.75">
      <c r="A45" s="109">
        <f t="shared" si="1"/>
      </c>
      <c r="B45" s="118"/>
      <c r="C45" s="41"/>
      <c r="D45" s="37"/>
      <c r="E45" s="28"/>
      <c r="F45" s="115"/>
      <c r="H45" s="98"/>
    </row>
    <row r="46" spans="1:8" ht="12.75">
      <c r="A46" s="109">
        <f t="shared" si="1"/>
      </c>
      <c r="B46" s="114"/>
      <c r="C46" s="36"/>
      <c r="D46" s="37"/>
      <c r="E46" s="28"/>
      <c r="F46" s="115"/>
      <c r="H46" s="98"/>
    </row>
    <row r="47" spans="1:8" ht="12.75">
      <c r="A47" s="109">
        <f t="shared" si="1"/>
      </c>
      <c r="B47" s="119"/>
      <c r="C47" s="120"/>
      <c r="D47" s="37"/>
      <c r="E47" s="28"/>
      <c r="F47" s="115"/>
      <c r="H47" s="98"/>
    </row>
    <row r="48" spans="1:8" ht="12.75">
      <c r="A48" s="109">
        <f t="shared" si="1"/>
      </c>
      <c r="B48" s="117"/>
      <c r="C48" s="43"/>
      <c r="D48" s="37"/>
      <c r="E48" s="28"/>
      <c r="F48" s="115"/>
      <c r="H48" s="98"/>
    </row>
    <row r="49" spans="1:8" ht="12.75">
      <c r="A49" s="109">
        <f t="shared" si="1"/>
      </c>
      <c r="B49" s="117"/>
      <c r="C49" s="43"/>
      <c r="D49" s="37"/>
      <c r="E49" s="28"/>
      <c r="F49" s="115"/>
      <c r="H49" s="98"/>
    </row>
    <row r="50" spans="1:8" ht="12.75">
      <c r="A50" s="109">
        <f t="shared" si="1"/>
      </c>
      <c r="B50" s="117"/>
      <c r="C50" s="43"/>
      <c r="D50" s="37"/>
      <c r="E50" s="28"/>
      <c r="F50" s="115"/>
      <c r="H50" s="98"/>
    </row>
    <row r="51" spans="1:8" ht="12.75">
      <c r="A51" s="109">
        <f t="shared" si="1"/>
      </c>
      <c r="B51" s="117"/>
      <c r="C51" s="43"/>
      <c r="D51" s="37"/>
      <c r="E51" s="28"/>
      <c r="F51" s="115"/>
      <c r="H51" s="98"/>
    </row>
    <row r="52" spans="1:8" ht="12.75">
      <c r="A52" s="109">
        <f t="shared" si="1"/>
      </c>
      <c r="B52" s="117"/>
      <c r="C52" s="43"/>
      <c r="D52" s="37"/>
      <c r="E52" s="28"/>
      <c r="F52" s="115"/>
      <c r="H52" s="98"/>
    </row>
    <row r="53" spans="1:8" ht="12.75">
      <c r="A53" s="109">
        <f t="shared" si="1"/>
      </c>
      <c r="B53" s="117"/>
      <c r="C53" s="43"/>
      <c r="D53" s="37"/>
      <c r="E53" s="28"/>
      <c r="F53" s="115"/>
      <c r="H53" s="98"/>
    </row>
    <row r="54" spans="1:8" ht="12.75">
      <c r="A54" s="109">
        <f t="shared" si="1"/>
      </c>
      <c r="B54" s="117"/>
      <c r="C54" s="43"/>
      <c r="D54" s="37"/>
      <c r="E54" s="28"/>
      <c r="F54" s="115"/>
      <c r="H54" s="98"/>
    </row>
    <row r="55" spans="1:8" ht="12.75">
      <c r="A55" s="109">
        <f t="shared" si="1"/>
      </c>
      <c r="B55" s="117"/>
      <c r="C55" s="43"/>
      <c r="D55" s="37"/>
      <c r="E55" s="28"/>
      <c r="F55" s="115"/>
      <c r="H55" s="98"/>
    </row>
    <row r="56" spans="1:8" ht="12.75">
      <c r="A56" s="109">
        <f t="shared" si="1"/>
      </c>
      <c r="B56" s="117"/>
      <c r="C56" s="43"/>
      <c r="D56" s="37"/>
      <c r="E56" s="28"/>
      <c r="F56" s="115"/>
      <c r="H56" s="98"/>
    </row>
    <row r="57" spans="1:8" ht="12.75">
      <c r="A57" s="109">
        <f t="shared" si="1"/>
      </c>
      <c r="B57" s="117"/>
      <c r="C57" s="43"/>
      <c r="D57" s="37"/>
      <c r="E57" s="28"/>
      <c r="F57" s="115"/>
      <c r="H57" s="98"/>
    </row>
    <row r="58" spans="1:8" ht="12.75">
      <c r="A58" s="109">
        <f t="shared" si="1"/>
      </c>
      <c r="B58" s="117"/>
      <c r="C58" s="43"/>
      <c r="D58" s="37"/>
      <c r="E58" s="28"/>
      <c r="F58" s="115"/>
      <c r="H58" s="98"/>
    </row>
    <row r="59" spans="1:8" ht="12.75">
      <c r="A59" s="109">
        <f t="shared" si="1"/>
      </c>
      <c r="B59" s="117"/>
      <c r="C59" s="43"/>
      <c r="D59" s="37"/>
      <c r="E59" s="28"/>
      <c r="F59" s="115"/>
      <c r="H59" s="98"/>
    </row>
    <row r="60" spans="1:8" ht="12.75">
      <c r="A60" s="109">
        <f t="shared" si="1"/>
      </c>
      <c r="B60" s="121"/>
      <c r="C60" s="122"/>
      <c r="D60" s="37"/>
      <c r="E60" s="28"/>
      <c r="F60" s="115"/>
      <c r="H60" s="98"/>
    </row>
    <row r="61" spans="1:8" ht="12.75">
      <c r="A61" s="109">
        <f t="shared" si="1"/>
      </c>
      <c r="B61" s="114"/>
      <c r="C61" s="36"/>
      <c r="D61" s="37"/>
      <c r="E61" s="28"/>
      <c r="F61" s="115"/>
      <c r="H61" s="98"/>
    </row>
    <row r="62" spans="1:8" ht="12.75">
      <c r="A62" s="109">
        <f t="shared" si="1"/>
      </c>
      <c r="B62" s="114"/>
      <c r="C62" s="36"/>
      <c r="D62" s="37"/>
      <c r="E62" s="28"/>
      <c r="F62" s="115"/>
      <c r="H62" s="98"/>
    </row>
    <row r="63" spans="1:8" ht="12.75">
      <c r="A63" s="109">
        <f t="shared" si="1"/>
      </c>
      <c r="B63" s="114"/>
      <c r="C63" s="36"/>
      <c r="D63" s="39"/>
      <c r="E63" s="28"/>
      <c r="F63" s="115"/>
      <c r="H63" s="98"/>
    </row>
    <row r="64" spans="1:8" ht="12.75">
      <c r="A64" s="109">
        <f t="shared" si="1"/>
      </c>
      <c r="B64" s="114"/>
      <c r="C64" s="36"/>
      <c r="D64" s="37"/>
      <c r="E64" s="28"/>
      <c r="F64" s="115"/>
      <c r="H64" s="98"/>
    </row>
    <row r="65" spans="1:8" ht="12.75">
      <c r="A65" s="109">
        <f t="shared" si="1"/>
      </c>
      <c r="B65" s="114"/>
      <c r="C65" s="36"/>
      <c r="D65" s="39"/>
      <c r="E65" s="28"/>
      <c r="F65" s="115"/>
      <c r="H65" s="98"/>
    </row>
    <row r="66" spans="1:8" ht="12.75">
      <c r="A66" s="109">
        <f t="shared" si="1"/>
      </c>
      <c r="B66" s="118"/>
      <c r="C66" s="41"/>
      <c r="D66" s="37"/>
      <c r="E66" s="28"/>
      <c r="F66" s="115"/>
      <c r="H66" s="98"/>
    </row>
    <row r="67" spans="1:8" ht="12.75">
      <c r="A67" s="109">
        <f t="shared" si="1"/>
      </c>
      <c r="B67" s="118"/>
      <c r="C67" s="41"/>
      <c r="D67" s="37"/>
      <c r="E67" s="28"/>
      <c r="F67" s="115"/>
      <c r="H67" s="98"/>
    </row>
    <row r="68" spans="1:8" ht="12.75">
      <c r="A68" s="109">
        <f t="shared" si="1"/>
      </c>
      <c r="B68" s="119"/>
      <c r="C68" s="120"/>
      <c r="D68" s="37"/>
      <c r="E68" s="28"/>
      <c r="F68" s="115"/>
      <c r="H68" s="98"/>
    </row>
    <row r="69" spans="1:8" ht="12.75">
      <c r="A69" s="109">
        <f t="shared" si="1"/>
      </c>
      <c r="B69" s="118"/>
      <c r="C69" s="41"/>
      <c r="D69" s="37"/>
      <c r="E69" s="28"/>
      <c r="F69" s="115"/>
      <c r="H69" s="98"/>
    </row>
    <row r="70" spans="1:8" ht="12.75">
      <c r="A70" s="109">
        <f aca="true" t="shared" si="2" ref="A70:A82">B70&amp;C70</f>
      </c>
      <c r="B70" s="118"/>
      <c r="C70" s="41"/>
      <c r="D70" s="37"/>
      <c r="E70" s="28"/>
      <c r="F70" s="115"/>
      <c r="H70" s="98"/>
    </row>
    <row r="71" spans="1:8" ht="12.75">
      <c r="A71" s="109">
        <f t="shared" si="2"/>
      </c>
      <c r="B71" s="118"/>
      <c r="C71" s="41"/>
      <c r="D71" s="37"/>
      <c r="E71" s="28"/>
      <c r="F71" s="115"/>
      <c r="H71" s="98"/>
    </row>
    <row r="72" spans="1:8" ht="12.75">
      <c r="A72" s="109">
        <f t="shared" si="2"/>
      </c>
      <c r="B72" s="118"/>
      <c r="C72" s="41"/>
      <c r="D72" s="37"/>
      <c r="E72" s="28"/>
      <c r="F72" s="115"/>
      <c r="H72" s="98"/>
    </row>
    <row r="73" spans="1:8" ht="12.75">
      <c r="A73" s="109">
        <f t="shared" si="2"/>
      </c>
      <c r="B73" s="119"/>
      <c r="C73" s="120"/>
      <c r="D73" s="37"/>
      <c r="E73" s="28"/>
      <c r="F73" s="115"/>
      <c r="H73" s="98"/>
    </row>
    <row r="74" spans="1:8" ht="12.75">
      <c r="A74" s="109">
        <f t="shared" si="2"/>
      </c>
      <c r="B74" s="118"/>
      <c r="C74" s="41"/>
      <c r="D74" s="37"/>
      <c r="E74" s="28"/>
      <c r="F74" s="115"/>
      <c r="H74" s="98"/>
    </row>
    <row r="75" spans="1:6" ht="12.75">
      <c r="A75" s="109">
        <f t="shared" si="2"/>
      </c>
      <c r="B75" s="114"/>
      <c r="C75" s="36"/>
      <c r="D75" s="39"/>
      <c r="E75" s="28"/>
      <c r="F75" s="115"/>
    </row>
    <row r="76" spans="1:6" ht="12.75">
      <c r="A76" s="109">
        <f t="shared" si="2"/>
      </c>
      <c r="B76" s="41"/>
      <c r="C76" s="41"/>
      <c r="D76" s="37"/>
      <c r="E76" s="28"/>
      <c r="F76" s="115"/>
    </row>
    <row r="77" spans="1:6" ht="12.75">
      <c r="A77" s="109">
        <f t="shared" si="2"/>
      </c>
      <c r="B77" s="118"/>
      <c r="C77" s="41"/>
      <c r="D77" s="37"/>
      <c r="E77" s="28"/>
      <c r="F77" s="115"/>
    </row>
    <row r="78" spans="1:6" ht="12.75">
      <c r="A78" s="109">
        <f t="shared" si="2"/>
      </c>
      <c r="B78" s="119"/>
      <c r="C78" s="120"/>
      <c r="D78" s="37"/>
      <c r="E78" s="28"/>
      <c r="F78" s="115"/>
    </row>
    <row r="79" spans="1:6" ht="12.75">
      <c r="A79" s="109">
        <f t="shared" si="2"/>
      </c>
      <c r="B79" s="118"/>
      <c r="C79" s="41"/>
      <c r="D79" s="37"/>
      <c r="E79" s="28"/>
      <c r="F79" s="115"/>
    </row>
    <row r="80" spans="1:6" ht="12.75">
      <c r="A80" s="109">
        <f t="shared" si="2"/>
      </c>
      <c r="B80" s="118"/>
      <c r="C80" s="41"/>
      <c r="D80" s="37"/>
      <c r="E80" s="28"/>
      <c r="F80" s="115"/>
    </row>
    <row r="81" spans="1:6" ht="12.75">
      <c r="A81" s="109">
        <f t="shared" si="2"/>
      </c>
      <c r="B81" s="118"/>
      <c r="C81" s="41"/>
      <c r="D81" s="37"/>
      <c r="E81" s="28"/>
      <c r="F81" s="115"/>
    </row>
    <row r="82" spans="1:6" ht="12.75">
      <c r="A82" s="109">
        <f t="shared" si="2"/>
      </c>
      <c r="B82" s="123"/>
      <c r="C82" s="48"/>
      <c r="D82" s="49"/>
      <c r="E82" s="54"/>
      <c r="F82" s="124"/>
    </row>
  </sheetData>
  <sheetProtection selectLockedCells="1" selectUnlockedCells="1"/>
  <mergeCells count="4"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122"/>
  <sheetViews>
    <sheetView tabSelected="1" zoomScale="80" zoomScaleNormal="80" workbookViewId="0" topLeftCell="A1">
      <pane xSplit="3" ySplit="5" topLeftCell="D6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A3" sqref="A3"/>
    </sheetView>
  </sheetViews>
  <sheetFormatPr defaultColWidth="9.00390625" defaultRowHeight="12.75"/>
  <cols>
    <col min="1" max="1" width="13.375" style="0" customWidth="1"/>
    <col min="2" max="2" width="12.625" style="0" customWidth="1"/>
    <col min="3" max="3" width="17.00390625" style="0" customWidth="1"/>
    <col min="6" max="6" width="9.375" style="0" customWidth="1"/>
    <col min="7" max="7" width="10.00390625" style="0" customWidth="1"/>
    <col min="8" max="8" width="10.875" style="0" customWidth="1"/>
    <col min="9" max="9" width="12.00390625" style="0" customWidth="1"/>
    <col min="10" max="13" width="11.625" style="0" customWidth="1"/>
    <col min="14" max="14" width="12.00390625" style="0" customWidth="1"/>
    <col min="15" max="16" width="12.00390625" style="0" hidden="1" customWidth="1"/>
    <col min="17" max="17" width="12.375" style="0" customWidth="1"/>
    <col min="18" max="18" width="10.25390625" style="0" customWidth="1"/>
    <col min="19" max="19" width="4.625" style="1" customWidth="1"/>
    <col min="20" max="20" width="10.25390625" style="1" customWidth="1"/>
    <col min="21" max="21" width="8.875" style="0" customWidth="1"/>
    <col min="22" max="22" width="17.875" style="0" customWidth="1"/>
    <col min="24" max="24" width="9.375" style="0" customWidth="1"/>
    <col min="26" max="26" width="9.25390625" style="0" customWidth="1"/>
    <col min="27" max="32" width="9.75390625" style="0" customWidth="1"/>
  </cols>
  <sheetData>
    <row r="1" spans="1:18" ht="12.75">
      <c r="A1" s="2" t="s">
        <v>147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s="7" customFormat="1" ht="12.75">
      <c r="A2" s="2" t="str">
        <f>Contests!C1</f>
        <v>Фристайл слалом, женщины</v>
      </c>
      <c r="B2" s="2"/>
      <c r="C2" s="2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18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34" ht="12.75" customHeight="1" thickBot="1">
      <c r="A4" s="193" t="s">
        <v>0</v>
      </c>
      <c r="B4" s="194" t="s">
        <v>1</v>
      </c>
      <c r="C4" s="195" t="s">
        <v>2</v>
      </c>
      <c r="D4" s="196" t="s">
        <v>3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/>
      <c r="Q4" s="10"/>
      <c r="R4" s="11"/>
      <c r="S4" s="192" t="s">
        <v>4</v>
      </c>
      <c r="T4" s="12"/>
      <c r="V4" s="13" t="s">
        <v>5</v>
      </c>
      <c r="W4" s="14"/>
      <c r="X4" s="14"/>
      <c r="Y4" s="14"/>
      <c r="Z4" s="15"/>
      <c r="AA4" s="16"/>
      <c r="AB4" s="16"/>
      <c r="AC4" s="16"/>
      <c r="AD4" s="16"/>
      <c r="AE4" s="16"/>
      <c r="AF4" s="16"/>
      <c r="AG4" s="16"/>
      <c r="AH4" s="16"/>
    </row>
    <row r="5" spans="1:34" s="20" customFormat="1" ht="60.75" customHeight="1" thickBot="1">
      <c r="A5" s="193"/>
      <c r="B5" s="194"/>
      <c r="C5" s="195"/>
      <c r="D5" s="138" t="str">
        <f>Contests!F5</f>
        <v>13-14.03.2010, Санкт-Петербург, Battle SPB</v>
      </c>
      <c r="E5" s="138" t="str">
        <f>Contests!F6</f>
        <v>19-20.03.2010, Москва, Battle Moscow</v>
      </c>
      <c r="F5" s="140" t="str">
        <f>Contests!F7</f>
        <v>09-10.05.2020, Воронеж, "Инлайн-Весна в Воронеже"</v>
      </c>
      <c r="G5" s="140" t="str">
        <f>Contests!F8</f>
        <v>28-30.05.2010, Париж, PSWC</v>
      </c>
      <c r="H5" s="139" t="str">
        <f>Contests!F9</f>
        <v>12.06.2010, Санкт-Петербург, Feel The Style</v>
      </c>
      <c r="I5" s="139" t="str">
        <f>Contests!F10</f>
        <v>03-04.07.2010, Киев, Battle Dreamtown</v>
      </c>
      <c r="J5" s="140" t="str">
        <f>Contests!F11</f>
        <v>31.07.2010, Москва, Чемпионат Федерации по фристайлу</v>
      </c>
      <c r="K5" s="139" t="str">
        <f>Contests!F12</f>
        <v>31.07.2010, Берлин, Inline Games</v>
      </c>
      <c r="L5" s="140" t="str">
        <f>Contests!F13</f>
        <v>03-05.09.2010, Ченчон, World Leisure Games</v>
      </c>
      <c r="M5" s="139" t="str">
        <f>Contests!F14</f>
        <v>07-09.09.2010, Чонжу, Чемпионат Мира FIRS</v>
      </c>
      <c r="N5" s="140" t="str">
        <f>Contests!F15</f>
        <v>23-24.10.2010, Новороссийск, Sea Battle - 2010</v>
      </c>
      <c r="O5" s="141" t="str">
        <f>Contests!F16</f>
        <v>, , </v>
      </c>
      <c r="P5" s="125" t="str">
        <f>Contests!F17</f>
        <v>, , </v>
      </c>
      <c r="Q5" s="17" t="s">
        <v>6</v>
      </c>
      <c r="R5" s="18" t="s">
        <v>7</v>
      </c>
      <c r="S5" s="192"/>
      <c r="T5" s="19"/>
      <c r="V5" s="21" t="s">
        <v>8</v>
      </c>
      <c r="W5" s="22" t="str">
        <f>E5</f>
        <v>19-20.03.2010, Москва, Battle Moscow</v>
      </c>
      <c r="X5" s="22" t="str">
        <f aca="true" t="shared" si="0" ref="X5:AG5">F5</f>
        <v>09-10.05.2020, Воронеж, "Инлайн-Весна в Воронеже"</v>
      </c>
      <c r="Y5" s="22" t="str">
        <f t="shared" si="0"/>
        <v>28-30.05.2010, Париж, PSWC</v>
      </c>
      <c r="Z5" s="22" t="str">
        <f t="shared" si="0"/>
        <v>12.06.2010, Санкт-Петербург, Feel The Style</v>
      </c>
      <c r="AA5" s="22" t="str">
        <f t="shared" si="0"/>
        <v>03-04.07.2010, Киев, Battle Dreamtown</v>
      </c>
      <c r="AB5" s="22" t="str">
        <f t="shared" si="0"/>
        <v>31.07.2010, Москва, Чемпионат Федерации по фристайлу</v>
      </c>
      <c r="AC5" s="22" t="str">
        <f t="shared" si="0"/>
        <v>31.07.2010, Берлин, Inline Games</v>
      </c>
      <c r="AD5" s="22" t="str">
        <f t="shared" si="0"/>
        <v>03-05.09.2010, Ченчон, World Leisure Games</v>
      </c>
      <c r="AE5" s="22" t="str">
        <f t="shared" si="0"/>
        <v>07-09.09.2010, Чонжу, Чемпионат Мира FIRS</v>
      </c>
      <c r="AF5" s="22" t="str">
        <f t="shared" si="0"/>
        <v>23-24.10.2010, Новороссийск, Sea Battle - 2010</v>
      </c>
      <c r="AG5" s="22" t="str">
        <f t="shared" si="0"/>
        <v>, , </v>
      </c>
      <c r="AH5" s="22" t="str">
        <f>P5</f>
        <v>, , </v>
      </c>
    </row>
    <row r="6" spans="1:34" ht="12.75">
      <c r="A6" s="158" t="s">
        <v>49</v>
      </c>
      <c r="B6" s="159" t="s">
        <v>50</v>
      </c>
      <c r="C6" s="160" t="s">
        <v>9</v>
      </c>
      <c r="D6" s="155">
        <f>VLOOKUP($A6&amp;$B6,'13-14.03'!$L$10:$M$49,2,FALSE)</f>
        <v>137.2781085276435</v>
      </c>
      <c r="E6" s="26">
        <f>VLOOKUP($A6&amp;$B6,'19-20.03'!$L$10:$M$49,2,FALSE)</f>
        <v>204.54545454545453</v>
      </c>
      <c r="F6" s="26">
        <f>VLOOKUP($A6&amp;$B6,'09-10.05'!$L$10:$M$49,2,FALSE)</f>
        <v>139.1807417035568</v>
      </c>
      <c r="G6" s="26">
        <f>VLOOKUP($A6&amp;$B6,'28-30.05'!$L$10:$M$49,2,FALSE)</f>
        <v>204.8293091629634</v>
      </c>
      <c r="H6" s="156">
        <v>0</v>
      </c>
      <c r="I6" s="172">
        <f>VLOOKUP($A6&amp;$B6,'03-04.07'!$L$10:$M$49,2,FALSE)</f>
        <v>189.9452005118831</v>
      </c>
      <c r="J6" s="156">
        <v>0</v>
      </c>
      <c r="K6" s="172">
        <f>VLOOKUP($A6&amp;$B6,'31.07B'!$L$10:$M$49,2,FALSE)</f>
        <v>127.5</v>
      </c>
      <c r="L6" s="172">
        <f>VLOOKUP($A6&amp;$B6,'03-05.09'!$L$10:$M$49,2,FALSE)</f>
        <v>149.85</v>
      </c>
      <c r="M6" s="172">
        <f>VLOOKUP($A6&amp;$B6,'07-09.09'!$L$10:$M$49,2,FALSE)</f>
        <v>223.125</v>
      </c>
      <c r="N6" s="155">
        <v>0</v>
      </c>
      <c r="O6" s="155">
        <v>0</v>
      </c>
      <c r="P6" s="156">
        <v>0</v>
      </c>
      <c r="Q6" s="28">
        <f>LARGE(D6:N6,1)+LARGE(D6:N6,2)+LARGE(D6:N6,3)</f>
        <v>632.499763708418</v>
      </c>
      <c r="R6" s="29">
        <v>1</v>
      </c>
      <c r="S6" s="30">
        <v>0</v>
      </c>
      <c r="T6" s="177"/>
      <c r="V6" s="32" t="str">
        <f aca="true" t="shared" si="1" ref="V6:V37">A6&amp;B6</f>
        <v>СеменоваПолина</v>
      </c>
      <c r="W6" s="33">
        <f aca="true" t="shared" si="2" ref="W6:W37">D6</f>
        <v>137.2781085276435</v>
      </c>
      <c r="X6" s="34">
        <f aca="true" t="shared" si="3" ref="X6:X37">D6+E6</f>
        <v>341.82356307309806</v>
      </c>
      <c r="Y6" s="34">
        <f aca="true" t="shared" si="4" ref="Y6:Y37">SUM(D6:F6)</f>
        <v>481.00430477665486</v>
      </c>
      <c r="Z6" s="34">
        <f>LARGE($D6:G6,1)+LARGE($D6:G6,2)+LARGE($D6:G6,3)</f>
        <v>548.5555054119748</v>
      </c>
      <c r="AA6" s="34">
        <f>LARGE($D6:H6,1)+LARGE($D6:H6,2)+LARGE($D6:H6,3)</f>
        <v>548.5555054119748</v>
      </c>
      <c r="AB6" s="34">
        <f>LARGE($D6:I6,1)+LARGE($D6:I6,2)+LARGE($D6:I6,3)</f>
        <v>599.319964220301</v>
      </c>
      <c r="AC6" s="34">
        <f>LARGE($D6:J6,1)+LARGE($D6:J6,2)+LARGE($D6:J6,3)</f>
        <v>599.319964220301</v>
      </c>
      <c r="AD6" s="34">
        <f>LARGE($D6:K6,1)+LARGE($D6:K6,2)+LARGE($D6:K6,3)</f>
        <v>599.319964220301</v>
      </c>
      <c r="AE6" s="34">
        <f>LARGE($D6:L6,1)+LARGE($D6:L6,2)+LARGE($D6:L6,3)</f>
        <v>599.319964220301</v>
      </c>
      <c r="AF6" s="34">
        <f>LARGE($D6:M6,1)+LARGE($D6:M6,2)+LARGE($D6:M6,3)</f>
        <v>632.499763708418</v>
      </c>
      <c r="AG6" s="34">
        <f>LARGE($D6:N6,1)+LARGE($D6:N6,2)+LARGE($D6:N6,3)</f>
        <v>632.499763708418</v>
      </c>
      <c r="AH6" s="34">
        <f>LARGE($D6:P6,1)+LARGE($D6:P6,2)+LARGE($D6:P6,3)</f>
        <v>632.499763708418</v>
      </c>
    </row>
    <row r="7" spans="1:34" ht="12.75">
      <c r="A7" s="161" t="s">
        <v>51</v>
      </c>
      <c r="B7" s="162" t="s">
        <v>52</v>
      </c>
      <c r="C7" s="163" t="s">
        <v>9</v>
      </c>
      <c r="D7" s="155">
        <f>VLOOKUP($A7&amp;$B7,'13-14.03'!$L$10:$M$49,2,FALSE)</f>
        <v>102.03102660838367</v>
      </c>
      <c r="E7" s="26">
        <f>VLOOKUP($A7&amp;$B7,'19-20.03'!$L$10:$M$49,2,FALSE)</f>
        <v>151.36363636363635</v>
      </c>
      <c r="F7" s="26">
        <f>VLOOKUP($A7&amp;$B7,'09-10.05'!$L$10:$M$49,2,FALSE)</f>
        <v>163.74204906300804</v>
      </c>
      <c r="G7" s="26">
        <f>VLOOKUP($A7&amp;$B7,'28-30.05'!$L$10:$M$49,2,FALSE)</f>
        <v>204.8293091629634</v>
      </c>
      <c r="H7" s="156">
        <v>0</v>
      </c>
      <c r="I7" s="172">
        <f>VLOOKUP($A7&amp;$B7,'03-04.07'!$L$10:$M$49,2,FALSE)</f>
        <v>104.46986028153569</v>
      </c>
      <c r="J7" s="172">
        <f>VLOOKUP($A7&amp;$B7,'31.07'!$L$10:$M$49,2,FALSE)</f>
        <v>146.63891272889288</v>
      </c>
      <c r="K7" s="156">
        <v>0</v>
      </c>
      <c r="L7" s="156">
        <v>0</v>
      </c>
      <c r="M7" s="156">
        <v>0</v>
      </c>
      <c r="N7" s="172">
        <f>VLOOKUP($A7&amp;$B7,'23-24.10'!$L$10:$M$49,2,FALSE)</f>
        <v>128.12408130512412</v>
      </c>
      <c r="O7" s="156">
        <v>0</v>
      </c>
      <c r="P7" s="156">
        <v>0</v>
      </c>
      <c r="Q7" s="28">
        <f>LARGE(D7:N7,1)+LARGE(D7:N7,2)+LARGE(D7:N7,3)</f>
        <v>519.9349945896078</v>
      </c>
      <c r="R7" s="38">
        <v>2</v>
      </c>
      <c r="S7" s="30">
        <v>0</v>
      </c>
      <c r="T7" s="177"/>
      <c r="V7" s="32" t="str">
        <f t="shared" si="1"/>
        <v>БабийАнжелика</v>
      </c>
      <c r="W7" s="33">
        <f t="shared" si="2"/>
        <v>102.03102660838367</v>
      </c>
      <c r="X7" s="34">
        <f t="shared" si="3"/>
        <v>253.39466297202</v>
      </c>
      <c r="Y7" s="34">
        <f t="shared" si="4"/>
        <v>417.13671203502804</v>
      </c>
      <c r="Z7" s="34">
        <f>LARGE($D7:G7,1)+LARGE($D7:G7,2)+LARGE($D7:G7,3)</f>
        <v>519.9349945896078</v>
      </c>
      <c r="AA7" s="34">
        <f>LARGE($D7:H7,1)+LARGE($D7:H7,2)+LARGE($D7:H7,3)</f>
        <v>519.9349945896078</v>
      </c>
      <c r="AB7" s="34">
        <f>LARGE($D7:I7,1)+LARGE($D7:I7,2)+LARGE($D7:I7,3)</f>
        <v>519.9349945896078</v>
      </c>
      <c r="AC7" s="34">
        <f>LARGE($D7:J7,1)+LARGE($D7:J7,2)+LARGE($D7:J7,3)</f>
        <v>519.9349945896078</v>
      </c>
      <c r="AD7" s="34">
        <f>LARGE($D7:K7,1)+LARGE($D7:K7,2)+LARGE($D7:K7,3)</f>
        <v>519.9349945896078</v>
      </c>
      <c r="AE7" s="34">
        <f>LARGE($D7:L7,1)+LARGE($D7:L7,2)+LARGE($D7:L7,3)</f>
        <v>519.9349945896078</v>
      </c>
      <c r="AF7" s="34">
        <f>LARGE($D7:M7,1)+LARGE($D7:M7,2)+LARGE($D7:M7,3)</f>
        <v>519.9349945896078</v>
      </c>
      <c r="AG7" s="34">
        <f>LARGE($D7:N7,1)+LARGE($D7:N7,2)+LARGE($D7:N7,3)</f>
        <v>519.9349945896078</v>
      </c>
      <c r="AH7" s="34">
        <f>LARGE($D7:P7,1)+LARGE($D7:P7,2)+LARGE($D7:P7,3)</f>
        <v>519.9349945896078</v>
      </c>
    </row>
    <row r="8" spans="1:34" ht="12.75">
      <c r="A8" s="161" t="s">
        <v>57</v>
      </c>
      <c r="B8" s="162" t="s">
        <v>58</v>
      </c>
      <c r="C8" s="163" t="s">
        <v>9</v>
      </c>
      <c r="D8" s="155">
        <f>VLOOKUP($A8&amp;$B8,'13-14.03'!$L$10:$M$49,2,FALSE)</f>
        <v>74.20438298791541</v>
      </c>
      <c r="E8" s="155">
        <v>0</v>
      </c>
      <c r="F8" s="26">
        <f>VLOOKUP($A8&amp;$B8,'09-10.05'!$L$10:$M$49,2,FALSE)</f>
        <v>121.16911630662592</v>
      </c>
      <c r="G8" s="155">
        <v>0</v>
      </c>
      <c r="H8" s="156">
        <v>0</v>
      </c>
      <c r="I8" s="172">
        <f>VLOOKUP($A8&amp;$B8,'03-04.07'!$L$10:$M$49,2,FALSE)</f>
        <v>89.27424424058502</v>
      </c>
      <c r="J8" s="156">
        <v>0</v>
      </c>
      <c r="K8" s="156">
        <v>0</v>
      </c>
      <c r="L8" s="156">
        <v>0</v>
      </c>
      <c r="M8" s="156">
        <v>0</v>
      </c>
      <c r="N8" s="172">
        <f>VLOOKUP($A8&amp;$B8,'23-24.10'!$L$10:$M$49,2,FALSE)</f>
        <v>128.12408130512412</v>
      </c>
      <c r="O8" s="156">
        <v>0</v>
      </c>
      <c r="P8" s="156">
        <v>0</v>
      </c>
      <c r="Q8" s="28">
        <f>LARGE(D8:N8,1)+LARGE(D8:N8,2)+LARGE(D8:N8,3)</f>
        <v>338.56744185233504</v>
      </c>
      <c r="R8" s="38">
        <v>3</v>
      </c>
      <c r="S8" s="30">
        <v>1</v>
      </c>
      <c r="T8" s="177"/>
      <c r="V8" s="32" t="str">
        <f t="shared" si="1"/>
        <v>КулагинаЮлия</v>
      </c>
      <c r="W8" s="33">
        <f t="shared" si="2"/>
        <v>74.20438298791541</v>
      </c>
      <c r="X8" s="34">
        <f t="shared" si="3"/>
        <v>74.20438298791541</v>
      </c>
      <c r="Y8" s="34">
        <f t="shared" si="4"/>
        <v>195.37349929454132</v>
      </c>
      <c r="Z8" s="34">
        <f>LARGE($D8:G8,1)+LARGE($D8:G8,2)+LARGE($D8:G8,3)</f>
        <v>195.37349929454132</v>
      </c>
      <c r="AA8" s="34">
        <f>LARGE($D8:H8,1)+LARGE($D8:H8,2)+LARGE($D8:H8,3)</f>
        <v>195.37349929454132</v>
      </c>
      <c r="AB8" s="34">
        <f>LARGE($D8:I8,1)+LARGE($D8:I8,2)+LARGE($D8:I8,3)</f>
        <v>284.6477435351263</v>
      </c>
      <c r="AC8" s="34">
        <f>LARGE($D8:J8,1)+LARGE($D8:J8,2)+LARGE($D8:J8,3)</f>
        <v>284.6477435351263</v>
      </c>
      <c r="AD8" s="34">
        <f>LARGE($D8:K8,1)+LARGE($D8:K8,2)+LARGE($D8:K8,3)</f>
        <v>284.6477435351263</v>
      </c>
      <c r="AE8" s="34">
        <f>LARGE($D8:L8,1)+LARGE($D8:L8,2)+LARGE($D8:L8,3)</f>
        <v>284.6477435351263</v>
      </c>
      <c r="AF8" s="34">
        <f>LARGE($D8:M8,1)+LARGE($D8:M8,2)+LARGE($D8:M8,3)</f>
        <v>284.6477435351263</v>
      </c>
      <c r="AG8" s="34">
        <f>LARGE($D8:N8,1)+LARGE($D8:N8,2)+LARGE($D8:N8,3)</f>
        <v>338.56744185233504</v>
      </c>
      <c r="AH8" s="34">
        <f>LARGE($D8:P8,1)+LARGE($D8:P8,2)+LARGE($D8:P8,3)</f>
        <v>338.56744185233504</v>
      </c>
    </row>
    <row r="9" spans="1:34" ht="12.75">
      <c r="A9" s="161" t="s">
        <v>53</v>
      </c>
      <c r="B9" s="162" t="s">
        <v>54</v>
      </c>
      <c r="C9" s="163" t="s">
        <v>9</v>
      </c>
      <c r="D9" s="155">
        <f>VLOOKUP($A9&amp;$B9,'13-14.03'!$L$10:$M$49,2,FALSE)</f>
        <v>87.19015001080061</v>
      </c>
      <c r="E9" s="26">
        <f>VLOOKUP($A9&amp;$B9,'19-20.03'!$L$10:$M$49,2,FALSE)</f>
        <v>81.81818181818181</v>
      </c>
      <c r="F9" s="26">
        <f>VLOOKUP($A9&amp;$B9,'09-10.05'!$L$10:$M$49,2,FALSE)</f>
        <v>90.05812698465441</v>
      </c>
      <c r="G9" s="172">
        <f>VLOOKUP($A9&amp;$B9,'28-30.05'!$L$10:$M$49,2,FALSE)</f>
        <v>57.83415788130732</v>
      </c>
      <c r="H9" s="156">
        <v>0</v>
      </c>
      <c r="I9" s="172">
        <f>VLOOKUP($A9&amp;$B9,'03-04.07'!$L$10:$M$49,2,FALSE)</f>
        <v>75.97808020475321</v>
      </c>
      <c r="J9" s="172">
        <f>VLOOKUP($A9&amp;$B9,'31.07'!$L$10:$M$49,2,FALSE)</f>
        <v>124.64307581955896</v>
      </c>
      <c r="K9" s="156">
        <v>0</v>
      </c>
      <c r="L9" s="156">
        <v>0</v>
      </c>
      <c r="M9" s="156">
        <v>0</v>
      </c>
      <c r="N9" s="172">
        <f>VLOOKUP($A9&amp;$B9,'23-24.10'!$L$10:$M$49,2,FALSE)</f>
        <v>94.81182016579186</v>
      </c>
      <c r="O9" s="156">
        <v>0</v>
      </c>
      <c r="P9" s="156">
        <v>0</v>
      </c>
      <c r="Q9" s="28">
        <f>LARGE(D9:N9,1)+LARGE(D9:N9,2)+LARGE(D9:N9,3)</f>
        <v>309.51302297000524</v>
      </c>
      <c r="R9" s="38">
        <v>4</v>
      </c>
      <c r="S9" s="30">
        <v>-1</v>
      </c>
      <c r="T9" s="177"/>
      <c r="V9" s="32" t="str">
        <f t="shared" si="1"/>
        <v>ЛысенкоКристина</v>
      </c>
      <c r="W9" s="33">
        <f t="shared" si="2"/>
        <v>87.19015001080061</v>
      </c>
      <c r="X9" s="34">
        <f t="shared" si="3"/>
        <v>169.00833182898242</v>
      </c>
      <c r="Y9" s="34">
        <f t="shared" si="4"/>
        <v>259.0664588136368</v>
      </c>
      <c r="Z9" s="34">
        <f>LARGE($D9:G9,1)+LARGE($D9:G9,2)+LARGE($D9:G9,3)</f>
        <v>259.0664588136368</v>
      </c>
      <c r="AA9" s="34">
        <f>LARGE($D9:H9,1)+LARGE($D9:H9,2)+LARGE($D9:H9,3)</f>
        <v>259.0664588136368</v>
      </c>
      <c r="AB9" s="34">
        <f>LARGE($D9:I9,1)+LARGE($D9:I9,2)+LARGE($D9:I9,3)</f>
        <v>259.0664588136368</v>
      </c>
      <c r="AC9" s="34">
        <f>LARGE($D9:J9,1)+LARGE($D9:J9,2)+LARGE($D9:J9,3)</f>
        <v>301.891352815014</v>
      </c>
      <c r="AD9" s="34">
        <f>LARGE($D9:K9,1)+LARGE($D9:K9,2)+LARGE($D9:K9,3)</f>
        <v>301.891352815014</v>
      </c>
      <c r="AE9" s="34">
        <f>LARGE($D9:L9,1)+LARGE($D9:L9,2)+LARGE($D9:L9,3)</f>
        <v>301.891352815014</v>
      </c>
      <c r="AF9" s="34">
        <f>LARGE($D9:M9,1)+LARGE($D9:M9,2)+LARGE($D9:M9,3)</f>
        <v>301.891352815014</v>
      </c>
      <c r="AG9" s="34">
        <f>LARGE($D9:N9,1)+LARGE($D9:N9,2)+LARGE($D9:N9,3)</f>
        <v>309.51302297000524</v>
      </c>
      <c r="AH9" s="34">
        <f>LARGE($D9:P9,1)+LARGE($D9:P9,2)+LARGE($D9:P9,3)</f>
        <v>309.51302297000524</v>
      </c>
    </row>
    <row r="10" spans="1:34" ht="12.75">
      <c r="A10" s="166" t="s">
        <v>112</v>
      </c>
      <c r="B10" s="168" t="s">
        <v>56</v>
      </c>
      <c r="C10" s="170" t="s">
        <v>9</v>
      </c>
      <c r="D10" s="155">
        <f>VLOOKUP($A10&amp;$B10,'13-14.03'!$L$10:$M$49,2,FALSE)</f>
        <v>44.52262979274924</v>
      </c>
      <c r="E10" s="26">
        <f>VLOOKUP($A10&amp;$B10,'19-20.03'!$L$10:$M$49,2,FALSE)</f>
        <v>51.13636363636363</v>
      </c>
      <c r="F10" s="26">
        <f>VLOOKUP($A10&amp;$B10,'09-10.05'!$L$10:$M$49,2,FALSE)</f>
        <v>55.67229668142273</v>
      </c>
      <c r="G10" s="156">
        <v>0</v>
      </c>
      <c r="H10" s="156">
        <v>0</v>
      </c>
      <c r="I10" s="172">
        <f>VLOOKUP($A10&amp;$B10,'03-04.07'!$L$10:$M$49,2,FALSE)</f>
        <v>45.58684812285194</v>
      </c>
      <c r="J10" s="172">
        <f>VLOOKUP($A10&amp;$B10,'31.07'!$L$10:$M$49,2,FALSE)</f>
        <v>108.51279541938072</v>
      </c>
      <c r="K10" s="156">
        <v>0</v>
      </c>
      <c r="L10" s="156">
        <v>0</v>
      </c>
      <c r="M10" s="156">
        <v>0</v>
      </c>
      <c r="N10" s="172">
        <f>VLOOKUP($A10&amp;$B10,'23-24.10'!$L$10:$M$49,2,FALSE)</f>
        <v>81.99941203527945</v>
      </c>
      <c r="O10" s="156">
        <v>0</v>
      </c>
      <c r="P10" s="156">
        <v>0</v>
      </c>
      <c r="Q10" s="28">
        <f>LARGE(D10:N10,1)+LARGE(D10:N10,2)+LARGE(D10:N10,3)</f>
        <v>246.1845041360829</v>
      </c>
      <c r="R10" s="38">
        <v>5</v>
      </c>
      <c r="S10" s="30">
        <v>1</v>
      </c>
      <c r="T10" s="177"/>
      <c r="V10" s="32" t="str">
        <f t="shared" si="1"/>
        <v>СеменихинаОльга</v>
      </c>
      <c r="W10" s="33">
        <f t="shared" si="2"/>
        <v>44.52262979274924</v>
      </c>
      <c r="X10" s="34">
        <f t="shared" si="3"/>
        <v>95.65899342911288</v>
      </c>
      <c r="Y10" s="34">
        <f t="shared" si="4"/>
        <v>151.3312901105356</v>
      </c>
      <c r="Z10" s="34">
        <f>LARGE($D10:G10,1)+LARGE($D10:G10,2)+LARGE($D10:G10,3)</f>
        <v>151.3312901105356</v>
      </c>
      <c r="AA10" s="34">
        <f>LARGE($D10:H10,1)+LARGE($D10:H10,2)+LARGE($D10:H10,3)</f>
        <v>151.3312901105356</v>
      </c>
      <c r="AB10" s="34">
        <f>LARGE($D10:I10,1)+LARGE($D10:I10,2)+LARGE($D10:I10,3)</f>
        <v>152.3955084406383</v>
      </c>
      <c r="AC10" s="34">
        <f>LARGE($D10:J10,1)+LARGE($D10:J10,2)+LARGE($D10:J10,3)</f>
        <v>215.32145573716707</v>
      </c>
      <c r="AD10" s="34">
        <f>LARGE($D10:K10,1)+LARGE($D10:K10,2)+LARGE($D10:K10,3)</f>
        <v>215.32145573716707</v>
      </c>
      <c r="AE10" s="34">
        <f>LARGE($D10:L10,1)+LARGE($D10:L10,2)+LARGE($D10:L10,3)</f>
        <v>215.32145573716707</v>
      </c>
      <c r="AF10" s="34">
        <f>LARGE($D10:M10,1)+LARGE($D10:M10,2)+LARGE($D10:M10,3)</f>
        <v>215.32145573716707</v>
      </c>
      <c r="AG10" s="34">
        <f>LARGE($D10:N10,1)+LARGE($D10:N10,2)+LARGE($D10:N10,3)</f>
        <v>246.1845041360829</v>
      </c>
      <c r="AH10" s="34">
        <f>LARGE($D10:P10,1)+LARGE($D10:P10,2)+LARGE($D10:P10,3)</f>
        <v>246.1845041360829</v>
      </c>
    </row>
    <row r="11" spans="1:34" ht="12.75">
      <c r="A11" s="166" t="s">
        <v>115</v>
      </c>
      <c r="B11" s="168" t="s">
        <v>71</v>
      </c>
      <c r="C11" s="170" t="s">
        <v>9</v>
      </c>
      <c r="D11" s="155">
        <v>0</v>
      </c>
      <c r="E11" s="26">
        <f>VLOOKUP($A11&amp;$B11,'19-20.03'!$L$10:$M$49,2,FALSE)</f>
        <v>81.81818181818181</v>
      </c>
      <c r="F11" s="172">
        <f>VLOOKUP($A11&amp;$B11,'09-10.05'!$L$10:$M$49,2,FALSE)</f>
        <v>76.95876305961377</v>
      </c>
      <c r="G11" s="156">
        <v>0</v>
      </c>
      <c r="H11" s="156">
        <v>0</v>
      </c>
      <c r="I11" s="172">
        <f>VLOOKUP($A11&amp;$B11,'03-04.07'!$L$10:$M$49,2,FALSE)</f>
        <v>64.58136817404024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28">
        <f>LARGE(D11:N11,1)+LARGE(D11:N11,2)+LARGE(D11:N11,3)</f>
        <v>223.3583130518358</v>
      </c>
      <c r="R11" s="38">
        <v>6</v>
      </c>
      <c r="S11" s="30">
        <v>-1</v>
      </c>
      <c r="T11" s="177"/>
      <c r="V11" s="32" t="str">
        <f t="shared" si="1"/>
        <v>КузнецоваДарья</v>
      </c>
      <c r="W11" s="33">
        <f t="shared" si="2"/>
        <v>0</v>
      </c>
      <c r="X11" s="34">
        <f t="shared" si="3"/>
        <v>81.81818181818181</v>
      </c>
      <c r="Y11" s="34">
        <f t="shared" si="4"/>
        <v>158.7769448777956</v>
      </c>
      <c r="Z11" s="34">
        <f>LARGE($D11:G11,1)+LARGE($D11:G11,2)+LARGE($D11:G11,3)</f>
        <v>158.7769448777956</v>
      </c>
      <c r="AA11" s="34">
        <f>LARGE($D11:H11,1)+LARGE($D11:H11,2)+LARGE($D11:H11,3)</f>
        <v>158.7769448777956</v>
      </c>
      <c r="AB11" s="34">
        <f>LARGE($D11:I11,1)+LARGE($D11:I11,2)+LARGE($D11:I11,3)</f>
        <v>223.3583130518358</v>
      </c>
      <c r="AC11" s="34">
        <f>LARGE($D11:J11,1)+LARGE($D11:J11,2)+LARGE($D11:J11,3)</f>
        <v>223.3583130518358</v>
      </c>
      <c r="AD11" s="34">
        <f>LARGE($D11:K11,1)+LARGE($D11:K11,2)+LARGE($D11:K11,3)</f>
        <v>223.3583130518358</v>
      </c>
      <c r="AE11" s="34">
        <f>LARGE($D11:L11,1)+LARGE($D11:L11,2)+LARGE($D11:L11,3)</f>
        <v>223.3583130518358</v>
      </c>
      <c r="AF11" s="34">
        <f>LARGE($D11:M11,1)+LARGE($D11:M11,2)+LARGE($D11:M11,3)</f>
        <v>223.3583130518358</v>
      </c>
      <c r="AG11" s="34">
        <f>LARGE($D11:N11,1)+LARGE($D11:N11,2)+LARGE($D11:N11,3)</f>
        <v>223.3583130518358</v>
      </c>
      <c r="AH11" s="34">
        <f>LARGE($D11:P11,1)+LARGE($D11:P11,2)+LARGE($D11:P11,3)</f>
        <v>223.3583130518358</v>
      </c>
    </row>
    <row r="12" spans="1:34" ht="12.75">
      <c r="A12" s="166" t="s">
        <v>116</v>
      </c>
      <c r="B12" s="168" t="s">
        <v>58</v>
      </c>
      <c r="C12" s="170" t="s">
        <v>60</v>
      </c>
      <c r="D12" s="155">
        <v>0</v>
      </c>
      <c r="E12" s="155">
        <v>0</v>
      </c>
      <c r="F12" s="26">
        <f>VLOOKUP($A12&amp;$B12,'09-10.05'!$L$10:$M$49,2,FALSE)</f>
        <v>104.79491140032513</v>
      </c>
      <c r="G12" s="156">
        <v>0</v>
      </c>
      <c r="H12" s="156">
        <v>0</v>
      </c>
      <c r="I12" s="156">
        <v>0</v>
      </c>
      <c r="J12" s="172">
        <f>VLOOKUP($A12&amp;$B12,'31.07'!$L$10:$M$49,2,FALSE)</f>
        <v>93.84890414649145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28">
        <f>LARGE(D12:N12,1)+LARGE(D12:N12,2)+LARGE(D12:N12,3)</f>
        <v>198.6438155468166</v>
      </c>
      <c r="R12" s="38">
        <v>7</v>
      </c>
      <c r="S12" s="30">
        <v>0</v>
      </c>
      <c r="T12" s="177"/>
      <c r="V12" s="32" t="str">
        <f t="shared" si="1"/>
        <v>КотиковаЮлия</v>
      </c>
      <c r="W12" s="33">
        <f t="shared" si="2"/>
        <v>0</v>
      </c>
      <c r="X12" s="34">
        <f t="shared" si="3"/>
        <v>0</v>
      </c>
      <c r="Y12" s="34">
        <f t="shared" si="4"/>
        <v>104.79491140032513</v>
      </c>
      <c r="Z12" s="34">
        <f>LARGE($D12:G12,1)+LARGE($D12:G12,2)+LARGE($D12:G12,3)</f>
        <v>104.79491140032513</v>
      </c>
      <c r="AA12" s="34">
        <f>LARGE($D12:H12,1)+LARGE($D12:H12,2)+LARGE($D12:H12,3)</f>
        <v>104.79491140032513</v>
      </c>
      <c r="AB12" s="34">
        <f>LARGE($D12:I12,1)+LARGE($D12:I12,2)+LARGE($D12:I12,3)</f>
        <v>104.79491140032513</v>
      </c>
      <c r="AC12" s="34">
        <f>LARGE($D12:J12,1)+LARGE($D12:J12,2)+LARGE($D12:J12,3)</f>
        <v>198.6438155468166</v>
      </c>
      <c r="AD12" s="34">
        <f>LARGE($D12:K12,1)+LARGE($D12:K12,2)+LARGE($D12:K12,3)</f>
        <v>198.6438155468166</v>
      </c>
      <c r="AE12" s="34">
        <f>LARGE($D12:L12,1)+LARGE($D12:L12,2)+LARGE($D12:L12,3)</f>
        <v>198.6438155468166</v>
      </c>
      <c r="AF12" s="34">
        <f>LARGE($D12:M12,1)+LARGE($D12:M12,2)+LARGE($D12:M12,3)</f>
        <v>198.6438155468166</v>
      </c>
      <c r="AG12" s="34">
        <f>LARGE($D12:N12,1)+LARGE($D12:N12,2)+LARGE($D12:N12,3)</f>
        <v>198.6438155468166</v>
      </c>
      <c r="AH12" s="34">
        <f>LARGE($D12:P12,1)+LARGE($D12:P12,2)+LARGE($D12:P12,3)</f>
        <v>198.6438155468166</v>
      </c>
    </row>
    <row r="13" spans="1:34" ht="12.75">
      <c r="A13" s="161" t="s">
        <v>74</v>
      </c>
      <c r="B13" s="162" t="s">
        <v>75</v>
      </c>
      <c r="C13" s="163" t="s">
        <v>10</v>
      </c>
      <c r="D13" s="155">
        <f>VLOOKUP($A13&amp;$B13,'13-14.03'!$L$10:$M$49,2,FALSE)</f>
        <v>44.52262979274924</v>
      </c>
      <c r="E13" s="26">
        <f>VLOOKUP($A13&amp;$B13,'19-20.03'!$L$10:$M$49,2,FALSE)</f>
        <v>51.13636363636363</v>
      </c>
      <c r="F13" s="26">
        <f>VLOOKUP($A13&amp;$B13,'09-10.05'!$L$10:$M$49,2,FALSE)</f>
        <v>65.49681962520322</v>
      </c>
      <c r="G13" s="26">
        <f>VLOOKUP($A13&amp;$B13,'28-30.05'!$L$10:$M$49,2,FALSE)</f>
        <v>36.14634867581707</v>
      </c>
      <c r="H13" s="26">
        <f>VLOOKUP($A13&amp;$B13,'12.06'!$L$10:$M$49,2,FALSE)</f>
        <v>50.97834030846363</v>
      </c>
      <c r="I13" s="172">
        <f>VLOOKUP($A13&amp;$B13,'03-04.07'!$L$10:$M$49,2,FALSE)</f>
        <v>45.58684812285194</v>
      </c>
      <c r="J13" s="156">
        <v>0</v>
      </c>
      <c r="K13" s="156">
        <v>0</v>
      </c>
      <c r="L13" s="156">
        <v>0</v>
      </c>
      <c r="M13" s="156">
        <v>0</v>
      </c>
      <c r="N13" s="172">
        <f>VLOOKUP($A13&amp;$B13,'23-24.10'!$L$10:$M$49,2,FALSE)</f>
        <v>70.46824471781828</v>
      </c>
      <c r="O13" s="156">
        <v>0</v>
      </c>
      <c r="P13" s="156">
        <v>0</v>
      </c>
      <c r="Q13" s="28">
        <f>LARGE(D13:N13,1)+LARGE(D13:N13,2)+LARGE(D13:N13,3)</f>
        <v>187.1014279793851</v>
      </c>
      <c r="R13" s="38">
        <v>8</v>
      </c>
      <c r="S13" s="30">
        <v>0</v>
      </c>
      <c r="T13" s="177"/>
      <c r="V13" s="32" t="str">
        <f t="shared" si="1"/>
        <v>ПервененокОксана</v>
      </c>
      <c r="W13" s="33">
        <f t="shared" si="2"/>
        <v>44.52262979274924</v>
      </c>
      <c r="X13" s="34">
        <f t="shared" si="3"/>
        <v>95.65899342911288</v>
      </c>
      <c r="Y13" s="34">
        <f t="shared" si="4"/>
        <v>161.1558130543161</v>
      </c>
      <c r="Z13" s="34">
        <f>LARGE($D13:G13,1)+LARGE($D13:G13,2)+LARGE($D13:G13,3)</f>
        <v>161.15581305431607</v>
      </c>
      <c r="AA13" s="34">
        <f>LARGE($D13:H13,1)+LARGE($D13:H13,2)+LARGE($D13:H13,3)</f>
        <v>167.61152357003047</v>
      </c>
      <c r="AB13" s="34">
        <f>LARGE($D13:I13,1)+LARGE($D13:I13,2)+LARGE($D13:I13,3)</f>
        <v>167.61152357003047</v>
      </c>
      <c r="AC13" s="34">
        <f>LARGE($D13:J13,1)+LARGE($D13:J13,2)+LARGE($D13:J13,3)</f>
        <v>167.61152357003047</v>
      </c>
      <c r="AD13" s="34">
        <f>LARGE($D13:K13,1)+LARGE($D13:K13,2)+LARGE($D13:K13,3)</f>
        <v>167.61152357003047</v>
      </c>
      <c r="AE13" s="34">
        <f>LARGE($D13:L13,1)+LARGE($D13:L13,2)+LARGE($D13:L13,3)</f>
        <v>167.61152357003047</v>
      </c>
      <c r="AF13" s="34">
        <f>LARGE($D13:M13,1)+LARGE($D13:M13,2)+LARGE($D13:M13,3)</f>
        <v>167.61152357003047</v>
      </c>
      <c r="AG13" s="34">
        <f>LARGE($D13:N13,1)+LARGE($D13:N13,2)+LARGE($D13:N13,3)</f>
        <v>187.1014279793851</v>
      </c>
      <c r="AH13" s="34">
        <f>LARGE($D13:P13,1)+LARGE($D13:P13,2)+LARGE($D13:P13,3)</f>
        <v>187.1014279793851</v>
      </c>
    </row>
    <row r="14" spans="1:34" ht="12.75">
      <c r="A14" s="166" t="s">
        <v>126</v>
      </c>
      <c r="B14" s="168" t="s">
        <v>58</v>
      </c>
      <c r="C14" s="170"/>
      <c r="D14" s="155">
        <v>0</v>
      </c>
      <c r="E14" s="155">
        <v>0</v>
      </c>
      <c r="F14" s="156">
        <v>0</v>
      </c>
      <c r="G14" s="156">
        <v>0</v>
      </c>
      <c r="H14" s="26">
        <f>VLOOKUP($A14&amp;$B14,'12.06'!$L$10:$M$49,2,FALSE)</f>
        <v>37.889306986020266</v>
      </c>
      <c r="I14" s="156">
        <v>0</v>
      </c>
      <c r="J14" s="172">
        <f>VLOOKUP($A14&amp;$B14,'31.07'!$L$10:$M$49,2,FALSE)</f>
        <v>58.655565091557165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28">
        <f>LARGE(D14:N14,1)+LARGE(D14:N14,2)+LARGE(D14:N14,3)</f>
        <v>96.54487207757742</v>
      </c>
      <c r="R14" s="38">
        <v>9</v>
      </c>
      <c r="S14" s="30">
        <v>0</v>
      </c>
      <c r="T14" s="31"/>
      <c r="V14" s="32" t="str">
        <f t="shared" si="1"/>
        <v>АкашеваЮлия</v>
      </c>
      <c r="W14" s="33">
        <f t="shared" si="2"/>
        <v>0</v>
      </c>
      <c r="X14" s="34">
        <f t="shared" si="3"/>
        <v>0</v>
      </c>
      <c r="Y14" s="34">
        <f t="shared" si="4"/>
        <v>0</v>
      </c>
      <c r="Z14" s="34">
        <f>LARGE($D14:G14,1)+LARGE($D14:G14,2)+LARGE($D14:G14,3)</f>
        <v>0</v>
      </c>
      <c r="AA14" s="34">
        <f>LARGE($D14:H14,1)+LARGE($D14:H14,2)+LARGE($D14:H14,3)</f>
        <v>37.889306986020266</v>
      </c>
      <c r="AB14" s="34">
        <f>LARGE($D14:I14,1)+LARGE($D14:I14,2)+LARGE($D14:I14,3)</f>
        <v>37.889306986020266</v>
      </c>
      <c r="AC14" s="34">
        <f>LARGE($D14:J14,1)+LARGE($D14:J14,2)+LARGE($D14:J14,3)</f>
        <v>96.54487207757742</v>
      </c>
      <c r="AD14" s="34">
        <f>LARGE($D14:K14,1)+LARGE($D14:K14,2)+LARGE($D14:K14,3)</f>
        <v>96.54487207757742</v>
      </c>
      <c r="AE14" s="34">
        <f>LARGE($D14:L14,1)+LARGE($D14:L14,2)+LARGE($D14:L14,3)</f>
        <v>96.54487207757742</v>
      </c>
      <c r="AF14" s="34">
        <f>LARGE($D14:M14,1)+LARGE($D14:M14,2)+LARGE($D14:M14,3)</f>
        <v>96.54487207757742</v>
      </c>
      <c r="AG14" s="34">
        <f>LARGE($D14:N14,1)+LARGE($D14:N14,2)+LARGE($D14:N14,3)</f>
        <v>96.54487207757742</v>
      </c>
      <c r="AH14" s="34">
        <f>LARGE($D14:P14,1)+LARGE($D14:P14,2)+LARGE($D14:P14,3)</f>
        <v>96.54487207757742</v>
      </c>
    </row>
    <row r="15" spans="1:34" ht="12.75">
      <c r="A15" s="161" t="s">
        <v>67</v>
      </c>
      <c r="B15" s="162" t="s">
        <v>68</v>
      </c>
      <c r="C15" s="163" t="s">
        <v>10</v>
      </c>
      <c r="D15" s="155">
        <f>VLOOKUP($A15&amp;$B15,'13-14.03'!$L$10:$M$49,2,FALSE)</f>
        <v>27.826643620468275</v>
      </c>
      <c r="E15" s="155">
        <v>0</v>
      </c>
      <c r="F15" s="156">
        <v>0</v>
      </c>
      <c r="G15" s="156">
        <v>0</v>
      </c>
      <c r="H15" s="26">
        <f>VLOOKUP($A15&amp;$B15,'12.06'!$L$10:$M$49,2,FALSE)</f>
        <v>58.55620170566769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28">
        <f>LARGE(D15:N15,1)+LARGE(D15:N15,2)+LARGE(D15:N15,3)</f>
        <v>86.38284532613596</v>
      </c>
      <c r="R15" s="38">
        <v>10</v>
      </c>
      <c r="S15" s="30">
        <v>0</v>
      </c>
      <c r="T15" s="177"/>
      <c r="V15" s="32" t="str">
        <f t="shared" si="1"/>
        <v>ЗеленинаЕлена</v>
      </c>
      <c r="W15" s="33">
        <f t="shared" si="2"/>
        <v>27.826643620468275</v>
      </c>
      <c r="X15" s="34">
        <f t="shared" si="3"/>
        <v>27.826643620468275</v>
      </c>
      <c r="Y15" s="34">
        <f t="shared" si="4"/>
        <v>27.826643620468275</v>
      </c>
      <c r="Z15" s="34">
        <f>LARGE($D15:G15,1)+LARGE($D15:G15,2)+LARGE($D15:G15,3)</f>
        <v>27.826643620468275</v>
      </c>
      <c r="AA15" s="34">
        <f>LARGE($D15:H15,1)+LARGE($D15:H15,2)+LARGE($D15:H15,3)</f>
        <v>86.38284532613596</v>
      </c>
      <c r="AB15" s="34">
        <f>LARGE($D15:I15,1)+LARGE($D15:I15,2)+LARGE($D15:I15,3)</f>
        <v>86.38284532613596</v>
      </c>
      <c r="AC15" s="34">
        <f>LARGE($D15:J15,1)+LARGE($D15:J15,2)+LARGE($D15:J15,3)</f>
        <v>86.38284532613596</v>
      </c>
      <c r="AD15" s="34">
        <f>LARGE($D15:K15,1)+LARGE($D15:K15,2)+LARGE($D15:K15,3)</f>
        <v>86.38284532613596</v>
      </c>
      <c r="AE15" s="34">
        <f>LARGE($D15:L15,1)+LARGE($D15:L15,2)+LARGE($D15:L15,3)</f>
        <v>86.38284532613596</v>
      </c>
      <c r="AF15" s="34">
        <f>LARGE($D15:M15,1)+LARGE($D15:M15,2)+LARGE($D15:M15,3)</f>
        <v>86.38284532613596</v>
      </c>
      <c r="AG15" s="34">
        <f>LARGE($D15:N15,1)+LARGE($D15:N15,2)+LARGE($D15:N15,3)</f>
        <v>86.38284532613596</v>
      </c>
      <c r="AH15" s="34">
        <f>LARGE($D15:P15,1)+LARGE($D15:P15,2)+LARGE($D15:P15,3)</f>
        <v>86.38284532613596</v>
      </c>
    </row>
    <row r="16" spans="1:34" ht="12.75">
      <c r="A16" s="161" t="s">
        <v>13</v>
      </c>
      <c r="B16" s="162" t="s">
        <v>69</v>
      </c>
      <c r="C16" s="163" t="s">
        <v>9</v>
      </c>
      <c r="D16" s="155">
        <v>0</v>
      </c>
      <c r="E16" s="26">
        <f>VLOOKUP($A16&amp;$B16,'19-20.03'!$L$10:$M$49,2,FALSE)</f>
        <v>81.81818181818181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28">
        <f>LARGE(D16:N16,1)+LARGE(D16:N16,2)+LARGE(D16:N16,3)</f>
        <v>81.81818181818181</v>
      </c>
      <c r="R16" s="38">
        <v>11</v>
      </c>
      <c r="S16" s="30">
        <v>0</v>
      </c>
      <c r="T16" s="177"/>
      <c r="V16" s="32" t="str">
        <f t="shared" si="1"/>
        <v>ШевченкоАлёна</v>
      </c>
      <c r="W16" s="33">
        <f t="shared" si="2"/>
        <v>0</v>
      </c>
      <c r="X16" s="34">
        <f t="shared" si="3"/>
        <v>81.81818181818181</v>
      </c>
      <c r="Y16" s="34">
        <f t="shared" si="4"/>
        <v>81.81818181818181</v>
      </c>
      <c r="Z16" s="34">
        <f>LARGE($D16:G16,1)+LARGE($D16:G16,2)+LARGE($D16:G16,3)</f>
        <v>81.81818181818181</v>
      </c>
      <c r="AA16" s="34">
        <f>LARGE($D16:H16,1)+LARGE($D16:H16,2)+LARGE($D16:H16,3)</f>
        <v>81.81818181818181</v>
      </c>
      <c r="AB16" s="34">
        <f>LARGE($D16:I16,1)+LARGE($D16:I16,2)+LARGE($D16:I16,3)</f>
        <v>81.81818181818181</v>
      </c>
      <c r="AC16" s="34">
        <f>LARGE($D16:J16,1)+LARGE($D16:J16,2)+LARGE($D16:J16,3)</f>
        <v>81.81818181818181</v>
      </c>
      <c r="AD16" s="34">
        <f>LARGE($D16:K16,1)+LARGE($D16:K16,2)+LARGE($D16:K16,3)</f>
        <v>81.81818181818181</v>
      </c>
      <c r="AE16" s="34">
        <f>LARGE($D16:L16,1)+LARGE($D16:L16,2)+LARGE($D16:L16,3)</f>
        <v>81.81818181818181</v>
      </c>
      <c r="AF16" s="34">
        <f>LARGE($D16:M16,1)+LARGE($D16:M16,2)+LARGE($D16:M16,3)</f>
        <v>81.81818181818181</v>
      </c>
      <c r="AG16" s="34">
        <f>LARGE($D16:N16,1)+LARGE($D16:N16,2)+LARGE($D16:N16,3)</f>
        <v>81.81818181818181</v>
      </c>
      <c r="AH16" s="34">
        <f>LARGE($D16:P16,1)+LARGE($D16:P16,2)+LARGE($D16:P16,3)</f>
        <v>81.81818181818181</v>
      </c>
    </row>
    <row r="17" spans="1:34" ht="12.75">
      <c r="A17" s="183" t="s">
        <v>131</v>
      </c>
      <c r="B17" s="185" t="s">
        <v>48</v>
      </c>
      <c r="C17" s="170" t="s">
        <v>9</v>
      </c>
      <c r="D17" s="155">
        <v>0</v>
      </c>
      <c r="E17" s="155">
        <v>0</v>
      </c>
      <c r="F17" s="156">
        <v>0</v>
      </c>
      <c r="G17" s="156">
        <v>0</v>
      </c>
      <c r="H17" s="155">
        <v>0</v>
      </c>
      <c r="I17" s="156">
        <v>0</v>
      </c>
      <c r="J17" s="172">
        <f>VLOOKUP($A17&amp;$B17,'31.07'!$L$10:$M$49,2,FALSE)</f>
        <v>80.6514020008911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28">
        <f>LARGE(D17:N17,1)+LARGE(D17:N17,2)+LARGE(D17:N17,3)</f>
        <v>80.6514020008911</v>
      </c>
      <c r="R17" s="38">
        <v>12</v>
      </c>
      <c r="S17" s="30">
        <v>0</v>
      </c>
      <c r="T17" s="31"/>
      <c r="V17" s="32" t="str">
        <f t="shared" si="1"/>
        <v>АкуловаНадежда</v>
      </c>
      <c r="W17" s="33">
        <f t="shared" si="2"/>
        <v>0</v>
      </c>
      <c r="X17" s="34">
        <f t="shared" si="3"/>
        <v>0</v>
      </c>
      <c r="Y17" s="34">
        <f t="shared" si="4"/>
        <v>0</v>
      </c>
      <c r="Z17" s="34">
        <f>LARGE($D17:G17,1)+LARGE($D17:G17,2)+LARGE($D17:G17,3)</f>
        <v>0</v>
      </c>
      <c r="AA17" s="34">
        <f>LARGE($D17:H17,1)+LARGE($D17:H17,2)+LARGE($D17:H17,3)</f>
        <v>0</v>
      </c>
      <c r="AB17" s="34">
        <f>LARGE($D17:I17,1)+LARGE($D17:I17,2)+LARGE($D17:I17,3)</f>
        <v>0</v>
      </c>
      <c r="AC17" s="34">
        <f>LARGE($D17:J17,1)+LARGE($D17:J17,2)+LARGE($D17:J17,3)</f>
        <v>80.6514020008911</v>
      </c>
      <c r="AD17" s="34">
        <f>LARGE($D17:K17,1)+LARGE($D17:K17,2)+LARGE($D17:K17,3)</f>
        <v>80.6514020008911</v>
      </c>
      <c r="AE17" s="34">
        <f>LARGE($D17:L17,1)+LARGE($D17:L17,2)+LARGE($D17:L17,3)</f>
        <v>80.6514020008911</v>
      </c>
      <c r="AF17" s="34">
        <f>LARGE($D17:M17,1)+LARGE($D17:M17,2)+LARGE($D17:M17,3)</f>
        <v>80.6514020008911</v>
      </c>
      <c r="AG17" s="34">
        <f>LARGE($D17:N17,1)+LARGE($D17:N17,2)+LARGE($D17:N17,3)</f>
        <v>80.6514020008911</v>
      </c>
      <c r="AH17" s="34">
        <f>LARGE($D17:P17,1)+LARGE($D17:P17,2)+LARGE($D17:P17,3)</f>
        <v>80.6514020008911</v>
      </c>
    </row>
    <row r="18" spans="1:34" ht="12.75">
      <c r="A18" s="161" t="s">
        <v>70</v>
      </c>
      <c r="B18" s="162" t="s">
        <v>71</v>
      </c>
      <c r="C18" s="164"/>
      <c r="D18" s="155">
        <v>0</v>
      </c>
      <c r="E18" s="155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72">
        <f>VLOOKUP($A18&amp;$B18,'23-24.10'!$L$10:$M$49,2,FALSE)</f>
        <v>70.46824471781828</v>
      </c>
      <c r="O18" s="156">
        <v>0</v>
      </c>
      <c r="P18" s="156">
        <v>0</v>
      </c>
      <c r="Q18" s="28">
        <f>LARGE(D18:N18,1)+LARGE(D18:N18,2)+LARGE(D18:N18,3)</f>
        <v>70.46824471781828</v>
      </c>
      <c r="R18" s="38">
        <v>13</v>
      </c>
      <c r="S18" s="30" t="s">
        <v>154</v>
      </c>
      <c r="T18" s="31"/>
      <c r="V18" s="32" t="str">
        <f t="shared" si="1"/>
        <v>ЛозоваяДарья</v>
      </c>
      <c r="W18" s="33">
        <f t="shared" si="2"/>
        <v>0</v>
      </c>
      <c r="X18" s="34">
        <f t="shared" si="3"/>
        <v>0</v>
      </c>
      <c r="Y18" s="34">
        <f t="shared" si="4"/>
        <v>0</v>
      </c>
      <c r="Z18" s="34">
        <f>LARGE($D18:G18,1)+LARGE($D18:G18,2)+LARGE($D18:G18,3)</f>
        <v>0</v>
      </c>
      <c r="AA18" s="34">
        <f>LARGE($D18:H18,1)+LARGE($D18:H18,2)+LARGE($D18:H18,3)</f>
        <v>0</v>
      </c>
      <c r="AB18" s="34">
        <f>LARGE($D18:I18,1)+LARGE($D18:I18,2)+LARGE($D18:I18,3)</f>
        <v>0</v>
      </c>
      <c r="AC18" s="34">
        <f>LARGE($D18:J18,1)+LARGE($D18:J18,2)+LARGE($D18:J18,3)</f>
        <v>0</v>
      </c>
      <c r="AD18" s="34">
        <f>LARGE($D18:K18,1)+LARGE($D18:K18,2)+LARGE($D18:K18,3)</f>
        <v>0</v>
      </c>
      <c r="AE18" s="34">
        <f>LARGE($D18:L18,1)+LARGE($D18:L18,2)+LARGE($D18:L18,3)</f>
        <v>0</v>
      </c>
      <c r="AF18" s="34">
        <f>LARGE($D18:M18,1)+LARGE($D18:M18,2)+LARGE($D18:M18,3)</f>
        <v>0</v>
      </c>
      <c r="AG18" s="34">
        <f>LARGE($D18:N18,1)+LARGE($D18:N18,2)+LARGE($D18:N18,3)</f>
        <v>70.46824471781828</v>
      </c>
      <c r="AH18" s="34">
        <f>LARGE($D18:P18,1)+LARGE($D18:P18,2)+LARGE($D18:P18,3)</f>
        <v>70.46824471781828</v>
      </c>
    </row>
    <row r="19" spans="1:34" ht="12.75">
      <c r="A19" s="166" t="s">
        <v>132</v>
      </c>
      <c r="B19" s="168" t="s">
        <v>54</v>
      </c>
      <c r="C19" s="170" t="s">
        <v>133</v>
      </c>
      <c r="D19" s="155">
        <v>0</v>
      </c>
      <c r="E19" s="155">
        <v>0</v>
      </c>
      <c r="F19" s="156">
        <v>0</v>
      </c>
      <c r="G19" s="156">
        <v>0</v>
      </c>
      <c r="H19" s="156">
        <v>0</v>
      </c>
      <c r="I19" s="156">
        <v>0</v>
      </c>
      <c r="J19" s="172">
        <f>VLOOKUP($A19&amp;$B19,'31.07'!$L$10:$M$49,2,FALSE)</f>
        <v>68.92028898257965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28">
        <f>LARGE(D19:N19,1)+LARGE(D19:N19,2)+LARGE(D19:N19,3)</f>
        <v>68.92028898257965</v>
      </c>
      <c r="R19" s="38">
        <v>14</v>
      </c>
      <c r="S19" s="30">
        <v>-1</v>
      </c>
      <c r="T19" s="177"/>
      <c r="V19" s="32" t="str">
        <f t="shared" si="1"/>
        <v>КуршаковаКристина</v>
      </c>
      <c r="W19" s="33">
        <f t="shared" si="2"/>
        <v>0</v>
      </c>
      <c r="X19" s="34">
        <f t="shared" si="3"/>
        <v>0</v>
      </c>
      <c r="Y19" s="34">
        <f t="shared" si="4"/>
        <v>0</v>
      </c>
      <c r="Z19" s="34">
        <f>LARGE($D19:G19,1)+LARGE($D19:G19,2)+LARGE($D19:G19,3)</f>
        <v>0</v>
      </c>
      <c r="AA19" s="34">
        <f>LARGE($D19:H19,1)+LARGE($D19:H19,2)+LARGE($D19:H19,3)</f>
        <v>0</v>
      </c>
      <c r="AB19" s="34">
        <f>LARGE($D19:I19,1)+LARGE($D19:I19,2)+LARGE($D19:I19,3)</f>
        <v>0</v>
      </c>
      <c r="AC19" s="34">
        <f>LARGE($D19:J19,1)+LARGE($D19:J19,2)+LARGE($D19:J19,3)</f>
        <v>68.92028898257965</v>
      </c>
      <c r="AD19" s="34">
        <f>LARGE($D19:K19,1)+LARGE($D19:K19,2)+LARGE($D19:K19,3)</f>
        <v>68.92028898257965</v>
      </c>
      <c r="AE19" s="34">
        <f>LARGE($D19:L19,1)+LARGE($D19:L19,2)+LARGE($D19:L19,3)</f>
        <v>68.92028898257965</v>
      </c>
      <c r="AF19" s="34">
        <f>LARGE($D19:M19,1)+LARGE($D19:M19,2)+LARGE($D19:M19,3)</f>
        <v>68.92028898257965</v>
      </c>
      <c r="AG19" s="34">
        <f>LARGE($D19:N19,1)+LARGE($D19:N19,2)+LARGE($D19:N19,3)</f>
        <v>68.92028898257965</v>
      </c>
      <c r="AH19" s="34">
        <f>LARGE($D19:P19,1)+LARGE($D19:P19,2)+LARGE($D19:P19,3)</f>
        <v>68.92028898257965</v>
      </c>
    </row>
    <row r="20" spans="1:34" ht="12.75">
      <c r="A20" s="166" t="s">
        <v>93</v>
      </c>
      <c r="B20" s="168" t="s">
        <v>123</v>
      </c>
      <c r="C20" s="163" t="s">
        <v>10</v>
      </c>
      <c r="D20" s="155">
        <v>0</v>
      </c>
      <c r="E20" s="155">
        <v>0</v>
      </c>
      <c r="F20" s="156">
        <v>0</v>
      </c>
      <c r="G20" s="156">
        <v>0</v>
      </c>
      <c r="H20" s="172">
        <f>VLOOKUP($A20&amp;$B20,'12.06'!$L$10:$M$49,2,FALSE)</f>
        <v>68.8896490654914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28">
        <f>LARGE(D20:N20,1)+LARGE(D20:N20,2)+LARGE(D20:N20,3)</f>
        <v>68.8896490654914</v>
      </c>
      <c r="R20" s="38">
        <v>15</v>
      </c>
      <c r="S20" s="30">
        <v>-1</v>
      </c>
      <c r="T20" s="31"/>
      <c r="V20" s="32" t="str">
        <f t="shared" si="1"/>
        <v>СтепановаЕвгения</v>
      </c>
      <c r="W20" s="33">
        <f t="shared" si="2"/>
        <v>0</v>
      </c>
      <c r="X20" s="34">
        <f t="shared" si="3"/>
        <v>0</v>
      </c>
      <c r="Y20" s="34">
        <f t="shared" si="4"/>
        <v>0</v>
      </c>
      <c r="Z20" s="34">
        <f>LARGE($D20:G20,1)+LARGE($D20:G20,2)+LARGE($D20:G20,3)</f>
        <v>0</v>
      </c>
      <c r="AA20" s="34">
        <f>LARGE($D20:H20,1)+LARGE($D20:H20,2)+LARGE($D20:H20,3)</f>
        <v>68.8896490654914</v>
      </c>
      <c r="AB20" s="34">
        <f>LARGE($D20:I20,1)+LARGE($D20:I20,2)+LARGE($D20:I20,3)</f>
        <v>68.8896490654914</v>
      </c>
      <c r="AC20" s="34">
        <f>LARGE($D20:J20,1)+LARGE($D20:J20,2)+LARGE($D20:J20,3)</f>
        <v>68.8896490654914</v>
      </c>
      <c r="AD20" s="34">
        <f>LARGE($D20:K20,1)+LARGE($D20:K20,2)+LARGE($D20:K20,3)</f>
        <v>68.8896490654914</v>
      </c>
      <c r="AE20" s="34">
        <f>LARGE($D20:L20,1)+LARGE($D20:L20,2)+LARGE($D20:L20,3)</f>
        <v>68.8896490654914</v>
      </c>
      <c r="AF20" s="34">
        <f>LARGE($D20:M20,1)+LARGE($D20:M20,2)+LARGE($D20:M20,3)</f>
        <v>68.8896490654914</v>
      </c>
      <c r="AG20" s="34">
        <f>LARGE($D20:N20,1)+LARGE($D20:N20,2)+LARGE($D20:N20,3)</f>
        <v>68.8896490654914</v>
      </c>
      <c r="AH20" s="34">
        <f>LARGE($D20:P20,1)+LARGE($D20:P20,2)+LARGE($D20:P20,3)</f>
        <v>68.8896490654914</v>
      </c>
    </row>
    <row r="21" spans="1:34" ht="12.75">
      <c r="A21" s="166" t="s">
        <v>110</v>
      </c>
      <c r="B21" s="168" t="s">
        <v>111</v>
      </c>
      <c r="C21" s="170" t="s">
        <v>9</v>
      </c>
      <c r="D21" s="155">
        <f>VLOOKUP($A21&amp;$B21,'13-14.03'!$L$10:$M$49,2,FALSE)</f>
        <v>63.073725539728095</v>
      </c>
      <c r="E21" s="155">
        <v>0</v>
      </c>
      <c r="F21" s="156">
        <v>0</v>
      </c>
      <c r="G21" s="156">
        <v>0</v>
      </c>
      <c r="H21" s="155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28">
        <f>LARGE(D21:N21,1)+LARGE(D21:N21,2)+LARGE(D21:N21,3)</f>
        <v>63.073725539728095</v>
      </c>
      <c r="R21" s="38">
        <v>16</v>
      </c>
      <c r="S21" s="30">
        <v>-1</v>
      </c>
      <c r="T21" s="31"/>
      <c r="V21" s="32" t="str">
        <f t="shared" si="1"/>
        <v>СанниковаНаталья</v>
      </c>
      <c r="W21" s="33">
        <f t="shared" si="2"/>
        <v>63.073725539728095</v>
      </c>
      <c r="X21" s="34">
        <f t="shared" si="3"/>
        <v>63.073725539728095</v>
      </c>
      <c r="Y21" s="34">
        <f t="shared" si="4"/>
        <v>63.073725539728095</v>
      </c>
      <c r="Z21" s="34">
        <f>LARGE($D21:G21,1)+LARGE($D21:G21,2)+LARGE($D21:G21,3)</f>
        <v>63.073725539728095</v>
      </c>
      <c r="AA21" s="34">
        <f>LARGE($D21:H21,1)+LARGE($D21:H21,2)+LARGE($D21:H21,3)</f>
        <v>63.073725539728095</v>
      </c>
      <c r="AB21" s="34">
        <f>LARGE($D21:I21,1)+LARGE($D21:I21,2)+LARGE($D21:I21,3)</f>
        <v>63.073725539728095</v>
      </c>
      <c r="AC21" s="34">
        <f>LARGE($D21:J21,1)+LARGE($D21:J21,2)+LARGE($D21:J21,3)</f>
        <v>63.073725539728095</v>
      </c>
      <c r="AD21" s="34">
        <f>LARGE($D21:K21,1)+LARGE($D21:K21,2)+LARGE($D21:K21,3)</f>
        <v>63.073725539728095</v>
      </c>
      <c r="AE21" s="34">
        <f>LARGE($D21:L21,1)+LARGE($D21:L21,2)+LARGE($D21:L21,3)</f>
        <v>63.073725539728095</v>
      </c>
      <c r="AF21" s="34">
        <f>LARGE($D21:M21,1)+LARGE($D21:M21,2)+LARGE($D21:M21,3)</f>
        <v>63.073725539728095</v>
      </c>
      <c r="AG21" s="34">
        <f>LARGE($D21:N21,1)+LARGE($D21:N21,2)+LARGE($D21:N21,3)</f>
        <v>63.073725539728095</v>
      </c>
      <c r="AH21" s="34">
        <f>LARGE($D21:P21,1)+LARGE($D21:P21,2)+LARGE($D21:P21,3)</f>
        <v>63.073725539728095</v>
      </c>
    </row>
    <row r="22" spans="1:34" ht="12.75">
      <c r="A22" s="213" t="s">
        <v>151</v>
      </c>
      <c r="B22" s="214" t="s">
        <v>152</v>
      </c>
      <c r="C22" s="215" t="s">
        <v>153</v>
      </c>
      <c r="D22" s="155">
        <v>0</v>
      </c>
      <c r="E22" s="155">
        <v>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72">
        <f>VLOOKUP($A22&amp;$B22,'23-24.10'!$L$10:$M$49,2,FALSE)</f>
        <v>60.21831821340834</v>
      </c>
      <c r="O22" s="156">
        <v>0</v>
      </c>
      <c r="P22" s="156">
        <v>0</v>
      </c>
      <c r="Q22" s="28">
        <f>LARGE(D22:N22,1)+LARGE(D22:N22,2)+LARGE(D22:N22,3)</f>
        <v>60.21831821340834</v>
      </c>
      <c r="R22" s="38">
        <v>17</v>
      </c>
      <c r="S22" s="30" t="s">
        <v>154</v>
      </c>
      <c r="T22" s="31"/>
      <c r="V22" s="32" t="str">
        <f t="shared" si="1"/>
        <v>ЛиДиана</v>
      </c>
      <c r="W22" s="33">
        <f t="shared" si="2"/>
        <v>0</v>
      </c>
      <c r="X22" s="34">
        <f t="shared" si="3"/>
        <v>0</v>
      </c>
      <c r="Y22" s="34">
        <f t="shared" si="4"/>
        <v>0</v>
      </c>
      <c r="Z22" s="34">
        <f>LARGE($D22:G22,1)+LARGE($D22:G22,2)+LARGE($D22:G22,3)</f>
        <v>0</v>
      </c>
      <c r="AA22" s="34">
        <f>LARGE($D22:H22,1)+LARGE($D22:H22,2)+LARGE($D22:H22,3)</f>
        <v>0</v>
      </c>
      <c r="AB22" s="34">
        <f>LARGE($D22:I22,1)+LARGE($D22:I22,2)+LARGE($D22:I22,3)</f>
        <v>0</v>
      </c>
      <c r="AC22" s="34">
        <f>LARGE($D22:J22,1)+LARGE($D22:J22,2)+LARGE($D22:J22,3)</f>
        <v>0</v>
      </c>
      <c r="AD22" s="34">
        <f>LARGE($D22:K22,1)+LARGE($D22:K22,2)+LARGE($D22:K22,3)</f>
        <v>0</v>
      </c>
      <c r="AE22" s="34">
        <f>LARGE($D22:L22,1)+LARGE($D22:L22,2)+LARGE($D22:L22,3)</f>
        <v>0</v>
      </c>
      <c r="AF22" s="34">
        <f>LARGE($D22:M22,1)+LARGE($D22:M22,2)+LARGE($D22:M22,3)</f>
        <v>0</v>
      </c>
      <c r="AG22" s="34">
        <f>LARGE($D22:N22,1)+LARGE($D22:N22,2)+LARGE($D22:N22,3)</f>
        <v>60.21831821340834</v>
      </c>
      <c r="AH22" s="34">
        <f>LARGE($D22:P22,1)+LARGE($D22:P22,2)+LARGE($D22:P22,3)</f>
        <v>60.21831821340834</v>
      </c>
    </row>
    <row r="23" spans="1:34" ht="12.75">
      <c r="A23" s="161" t="s">
        <v>72</v>
      </c>
      <c r="B23" s="162" t="s">
        <v>73</v>
      </c>
      <c r="C23" s="163" t="s">
        <v>9</v>
      </c>
      <c r="D23" s="155">
        <f>VLOOKUP($A23&amp;$B23,'13-14.03'!$L$10:$M$49,2,FALSE)</f>
        <v>44.52262979274924</v>
      </c>
      <c r="E23" s="155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28">
        <f>LARGE(D23:N23,1)+LARGE(D23:N23,2)+LARGE(D23:N23,3)</f>
        <v>44.52262979274924</v>
      </c>
      <c r="R23" s="38">
        <v>18</v>
      </c>
      <c r="S23" s="30">
        <v>-2</v>
      </c>
      <c r="T23" s="31"/>
      <c r="V23" s="32" t="str">
        <f t="shared" si="1"/>
        <v>НиколаенкоМария</v>
      </c>
      <c r="W23" s="33">
        <f t="shared" si="2"/>
        <v>44.52262979274924</v>
      </c>
      <c r="X23" s="34">
        <f t="shared" si="3"/>
        <v>44.52262979274924</v>
      </c>
      <c r="Y23" s="34">
        <f t="shared" si="4"/>
        <v>44.52262979274924</v>
      </c>
      <c r="Z23" s="34">
        <f>LARGE($D23:G23,1)+LARGE($D23:G23,2)+LARGE($D23:G23,3)</f>
        <v>44.52262979274924</v>
      </c>
      <c r="AA23" s="34">
        <f>LARGE($D23:H23,1)+LARGE($D23:H23,2)+LARGE($D23:H23,3)</f>
        <v>44.52262979274924</v>
      </c>
      <c r="AB23" s="34">
        <f>LARGE($D23:I23,1)+LARGE($D23:I23,2)+LARGE($D23:I23,3)</f>
        <v>44.52262979274924</v>
      </c>
      <c r="AC23" s="34">
        <f>LARGE($D23:J23,1)+LARGE($D23:J23,2)+LARGE($D23:J23,3)</f>
        <v>44.52262979274924</v>
      </c>
      <c r="AD23" s="34">
        <f>LARGE($D23:K23,1)+LARGE($D23:K23,2)+LARGE($D23:K23,3)</f>
        <v>44.52262979274924</v>
      </c>
      <c r="AE23" s="34">
        <f>LARGE($D23:L23,1)+LARGE($D23:L23,2)+LARGE($D23:L23,3)</f>
        <v>44.52262979274924</v>
      </c>
      <c r="AF23" s="34">
        <f>LARGE($D23:M23,1)+LARGE($D23:M23,2)+LARGE($D23:M23,3)</f>
        <v>44.52262979274924</v>
      </c>
      <c r="AG23" s="34">
        <f>LARGE($D23:N23,1)+LARGE($D23:N23,2)+LARGE($D23:N23,3)</f>
        <v>44.52262979274924</v>
      </c>
      <c r="AH23" s="34">
        <f>LARGE($D23:P23,1)+LARGE($D23:P23,2)+LARGE($D23:P23,3)</f>
        <v>44.52262979274924</v>
      </c>
    </row>
    <row r="24" spans="1:34" ht="12.75">
      <c r="A24" s="166" t="s">
        <v>124</v>
      </c>
      <c r="B24" s="168" t="s">
        <v>125</v>
      </c>
      <c r="C24" s="163" t="s">
        <v>10</v>
      </c>
      <c r="D24" s="155">
        <v>0</v>
      </c>
      <c r="E24" s="155">
        <v>0</v>
      </c>
      <c r="F24" s="156">
        <v>0</v>
      </c>
      <c r="G24" s="156">
        <v>0</v>
      </c>
      <c r="H24" s="26">
        <f>VLOOKUP($A24&amp;$B24,'12.06'!$L$10:$M$49,2,FALSE)</f>
        <v>44.089375401914495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28">
        <f>LARGE(D24:N24,1)+LARGE(D24:N24,2)+LARGE(D24:N24,3)</f>
        <v>44.089375401914495</v>
      </c>
      <c r="R24" s="38">
        <v>19</v>
      </c>
      <c r="S24" s="30">
        <v>-2</v>
      </c>
      <c r="T24" s="177"/>
      <c r="V24" s="32" t="str">
        <f t="shared" si="1"/>
        <v>ШемякинскаяЯна</v>
      </c>
      <c r="W24" s="33">
        <f t="shared" si="2"/>
        <v>0</v>
      </c>
      <c r="X24" s="34">
        <f t="shared" si="3"/>
        <v>0</v>
      </c>
      <c r="Y24" s="34">
        <f t="shared" si="4"/>
        <v>0</v>
      </c>
      <c r="Z24" s="34">
        <f>LARGE($D24:G24,1)+LARGE($D24:G24,2)+LARGE($D24:G24,3)</f>
        <v>0</v>
      </c>
      <c r="AA24" s="34">
        <f>LARGE($D24:H24,1)+LARGE($D24:H24,2)+LARGE($D24:H24,3)</f>
        <v>44.089375401914495</v>
      </c>
      <c r="AB24" s="34">
        <f>LARGE($D24:I24,1)+LARGE($D24:I24,2)+LARGE($D24:I24,3)</f>
        <v>44.089375401914495</v>
      </c>
      <c r="AC24" s="34">
        <f>LARGE($D24:J24,1)+LARGE($D24:J24,2)+LARGE($D24:J24,3)</f>
        <v>44.089375401914495</v>
      </c>
      <c r="AD24" s="34">
        <f>LARGE($D24:K24,1)+LARGE($D24:K24,2)+LARGE($D24:K24,3)</f>
        <v>44.089375401914495</v>
      </c>
      <c r="AE24" s="34">
        <f>LARGE($D24:L24,1)+LARGE($D24:L24,2)+LARGE($D24:L24,3)</f>
        <v>44.089375401914495</v>
      </c>
      <c r="AF24" s="34">
        <f>LARGE($D24:M24,1)+LARGE($D24:M24,2)+LARGE($D24:M24,3)</f>
        <v>44.089375401914495</v>
      </c>
      <c r="AG24" s="34">
        <f>LARGE($D24:N24,1)+LARGE($D24:N24,2)+LARGE($D24:N24,3)</f>
        <v>44.089375401914495</v>
      </c>
      <c r="AH24" s="34">
        <f>LARGE($D24:P24,1)+LARGE($D24:P24,2)+LARGE($D24:P24,3)</f>
        <v>44.089375401914495</v>
      </c>
    </row>
    <row r="25" spans="1:34" ht="12.75">
      <c r="A25" s="166" t="s">
        <v>127</v>
      </c>
      <c r="B25" s="168" t="s">
        <v>128</v>
      </c>
      <c r="C25" s="180"/>
      <c r="D25" s="155">
        <v>0</v>
      </c>
      <c r="E25" s="155">
        <v>0</v>
      </c>
      <c r="F25" s="156">
        <v>0</v>
      </c>
      <c r="G25" s="156">
        <v>0</v>
      </c>
      <c r="H25" s="26">
        <f>VLOOKUP($A25&amp;$B25,'12.06'!$L$10:$M$49,2,FALSE)</f>
        <v>32.378135060780956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28">
        <f>LARGE(D25:N25,1)+LARGE(D25:N25,2)+LARGE(D25:N25,3)</f>
        <v>32.378135060780956</v>
      </c>
      <c r="R25" s="38">
        <v>20</v>
      </c>
      <c r="S25" s="30">
        <v>-2</v>
      </c>
      <c r="T25" s="177"/>
      <c r="V25" s="32" t="str">
        <f t="shared" si="1"/>
        <v>ПименоваАлександра</v>
      </c>
      <c r="W25" s="33">
        <f t="shared" si="2"/>
        <v>0</v>
      </c>
      <c r="X25" s="34">
        <f t="shared" si="3"/>
        <v>0</v>
      </c>
      <c r="Y25" s="34">
        <f t="shared" si="4"/>
        <v>0</v>
      </c>
      <c r="Z25" s="34">
        <f>LARGE($D25:G25,1)+LARGE($D25:G25,2)+LARGE($D25:G25,3)</f>
        <v>0</v>
      </c>
      <c r="AA25" s="34">
        <f>LARGE($D25:H25,1)+LARGE($D25:H25,2)+LARGE($D25:H25,3)</f>
        <v>32.378135060780956</v>
      </c>
      <c r="AB25" s="34">
        <f>LARGE($D25:I25,1)+LARGE($D25:I25,2)+LARGE($D25:I25,3)</f>
        <v>32.378135060780956</v>
      </c>
      <c r="AC25" s="34">
        <f>LARGE($D25:J25,1)+LARGE($D25:J25,2)+LARGE($D25:J25,3)</f>
        <v>32.378135060780956</v>
      </c>
      <c r="AD25" s="34">
        <f>LARGE($D25:K25,1)+LARGE($D25:K25,2)+LARGE($D25:K25,3)</f>
        <v>32.378135060780956</v>
      </c>
      <c r="AE25" s="34">
        <f>LARGE($D25:L25,1)+LARGE($D25:L25,2)+LARGE($D25:L25,3)</f>
        <v>32.378135060780956</v>
      </c>
      <c r="AF25" s="34">
        <f>LARGE($D25:M25,1)+LARGE($D25:M25,2)+LARGE($D25:M25,3)</f>
        <v>32.378135060780956</v>
      </c>
      <c r="AG25" s="34">
        <f>LARGE($D25:N25,1)+LARGE($D25:N25,2)+LARGE($D25:N25,3)</f>
        <v>32.378135060780956</v>
      </c>
      <c r="AH25" s="34">
        <f>LARGE($D25:P25,1)+LARGE($D25:P25,2)+LARGE($D25:P25,3)</f>
        <v>32.378135060780956</v>
      </c>
    </row>
    <row r="26" spans="1:34" ht="12.75">
      <c r="A26" s="166" t="s">
        <v>113</v>
      </c>
      <c r="B26" s="168" t="s">
        <v>58</v>
      </c>
      <c r="C26" s="170"/>
      <c r="D26" s="155">
        <f>VLOOKUP($A26&amp;$B26,'13-14.03'!$L$10:$M$49,2,FALSE)</f>
        <v>27.826643620468275</v>
      </c>
      <c r="E26" s="155">
        <v>0</v>
      </c>
      <c r="F26" s="156">
        <v>0</v>
      </c>
      <c r="G26" s="155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28">
        <f>LARGE(D26:N26,1)+LARGE(D26:N26,2)+LARGE(D26:N26,3)</f>
        <v>27.826643620468275</v>
      </c>
      <c r="R26" s="38">
        <v>21</v>
      </c>
      <c r="S26" s="30">
        <v>-2</v>
      </c>
      <c r="T26" s="31"/>
      <c r="V26" s="32" t="str">
        <f t="shared" si="1"/>
        <v>ВолковаЮлия</v>
      </c>
      <c r="W26" s="33">
        <f t="shared" si="2"/>
        <v>27.826643620468275</v>
      </c>
      <c r="X26" s="34">
        <f t="shared" si="3"/>
        <v>27.826643620468275</v>
      </c>
      <c r="Y26" s="34">
        <f t="shared" si="4"/>
        <v>27.826643620468275</v>
      </c>
      <c r="Z26" s="34">
        <f>LARGE($D26:G26,1)+LARGE($D26:G26,2)+LARGE($D26:G26,3)</f>
        <v>27.826643620468275</v>
      </c>
      <c r="AA26" s="34">
        <f>LARGE($D26:H26,1)+LARGE($D26:H26,2)+LARGE($D26:H26,3)</f>
        <v>27.826643620468275</v>
      </c>
      <c r="AB26" s="34">
        <f>LARGE($D26:I26,1)+LARGE($D26:I26,2)+LARGE($D26:I26,3)</f>
        <v>27.826643620468275</v>
      </c>
      <c r="AC26" s="34">
        <f>LARGE($D26:J26,1)+LARGE($D26:J26,2)+LARGE($D26:J26,3)</f>
        <v>27.826643620468275</v>
      </c>
      <c r="AD26" s="34">
        <f>LARGE($D26:K26,1)+LARGE($D26:K26,2)+LARGE($D26:K26,3)</f>
        <v>27.826643620468275</v>
      </c>
      <c r="AE26" s="34">
        <f>LARGE($D26:L26,1)+LARGE($D26:L26,2)+LARGE($D26:L26,3)</f>
        <v>27.826643620468275</v>
      </c>
      <c r="AF26" s="34">
        <f>LARGE($D26:M26,1)+LARGE($D26:M26,2)+LARGE($D26:M26,3)</f>
        <v>27.826643620468275</v>
      </c>
      <c r="AG26" s="34">
        <f>LARGE($D26:N26,1)+LARGE($D26:N26,2)+LARGE($D26:N26,3)</f>
        <v>27.826643620468275</v>
      </c>
      <c r="AH26" s="34">
        <f>LARGE($D26:P26,1)+LARGE($D26:P26,2)+LARGE($D26:P26,3)</f>
        <v>27.826643620468275</v>
      </c>
    </row>
    <row r="27" spans="1:34" ht="12.75">
      <c r="A27" s="166" t="s">
        <v>129</v>
      </c>
      <c r="B27" s="168" t="s">
        <v>111</v>
      </c>
      <c r="C27" s="170"/>
      <c r="D27" s="155">
        <v>0</v>
      </c>
      <c r="E27" s="155">
        <v>0</v>
      </c>
      <c r="F27" s="156">
        <v>0</v>
      </c>
      <c r="G27" s="155">
        <v>0</v>
      </c>
      <c r="H27" s="172">
        <f>VLOOKUP($A27&amp;$B27,'12.06'!$L$10:$M$49,2,FALSE)</f>
        <v>27.55585962619655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28">
        <f>LARGE(D27:N27,1)+LARGE(D27:N27,2)+LARGE(D27:N27,3)</f>
        <v>27.55585962619655</v>
      </c>
      <c r="R27" s="38">
        <v>22</v>
      </c>
      <c r="S27" s="30">
        <v>-2</v>
      </c>
      <c r="T27" s="31"/>
      <c r="V27" s="32" t="str">
        <f t="shared" si="1"/>
        <v>АлександроваНаталья</v>
      </c>
      <c r="W27" s="33">
        <f t="shared" si="2"/>
        <v>0</v>
      </c>
      <c r="X27" s="34">
        <f t="shared" si="3"/>
        <v>0</v>
      </c>
      <c r="Y27" s="34">
        <f t="shared" si="4"/>
        <v>0</v>
      </c>
      <c r="Z27" s="34">
        <f>LARGE($D27:G27,1)+LARGE($D27:G27,2)+LARGE($D27:G27,3)</f>
        <v>0</v>
      </c>
      <c r="AA27" s="34">
        <f>LARGE($D27:H27,1)+LARGE($D27:H27,2)+LARGE($D27:H27,3)</f>
        <v>27.55585962619655</v>
      </c>
      <c r="AB27" s="34">
        <f>LARGE($D27:I27,1)+LARGE($D27:I27,2)+LARGE($D27:I27,3)</f>
        <v>27.55585962619655</v>
      </c>
      <c r="AC27" s="34">
        <f>LARGE($D27:J27,1)+LARGE($D27:J27,2)+LARGE($D27:J27,3)</f>
        <v>27.55585962619655</v>
      </c>
      <c r="AD27" s="34">
        <f>LARGE($D27:K27,1)+LARGE($D27:K27,2)+LARGE($D27:K27,3)</f>
        <v>27.55585962619655</v>
      </c>
      <c r="AE27" s="34">
        <f>LARGE($D27:L27,1)+LARGE($D27:L27,2)+LARGE($D27:L27,3)</f>
        <v>27.55585962619655</v>
      </c>
      <c r="AF27" s="34">
        <f>LARGE($D27:M27,1)+LARGE($D27:M27,2)+LARGE($D27:M27,3)</f>
        <v>27.55585962619655</v>
      </c>
      <c r="AG27" s="34">
        <f>LARGE($D27:N27,1)+LARGE($D27:N27,2)+LARGE($D27:N27,3)</f>
        <v>27.55585962619655</v>
      </c>
      <c r="AH27" s="34">
        <f>LARGE($D27:P27,1)+LARGE($D27:P27,2)+LARGE($D27:P27,3)</f>
        <v>27.55585962619655</v>
      </c>
    </row>
    <row r="28" spans="1:34" ht="12.75">
      <c r="A28" s="161" t="s">
        <v>47</v>
      </c>
      <c r="B28" s="162" t="s">
        <v>48</v>
      </c>
      <c r="C28" s="163" t="s">
        <v>9</v>
      </c>
      <c r="D28" s="155">
        <v>0</v>
      </c>
      <c r="E28" s="155">
        <v>0</v>
      </c>
      <c r="F28" s="156">
        <v>0</v>
      </c>
      <c r="G28" s="155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27">
        <v>0</v>
      </c>
      <c r="Q28" s="28">
        <f>LARGE(D28:N28,1)+LARGE(D28:N28,2)+LARGE(D28:N28,3)</f>
        <v>0</v>
      </c>
      <c r="R28" s="38"/>
      <c r="S28" s="30"/>
      <c r="T28" s="31"/>
      <c r="V28" s="32" t="str">
        <f t="shared" si="1"/>
        <v>ЗеленоваНадежда</v>
      </c>
      <c r="W28" s="33">
        <f t="shared" si="2"/>
        <v>0</v>
      </c>
      <c r="X28" s="34">
        <f t="shared" si="3"/>
        <v>0</v>
      </c>
      <c r="Y28" s="34">
        <f t="shared" si="4"/>
        <v>0</v>
      </c>
      <c r="Z28" s="34">
        <f>LARGE($D28:G28,1)+LARGE($D28:G28,2)+LARGE($D28:G28,3)</f>
        <v>0</v>
      </c>
      <c r="AA28" s="34">
        <f>LARGE($D28:H28,1)+LARGE($D28:H28,2)+LARGE($D28:H28,3)</f>
        <v>0</v>
      </c>
      <c r="AB28" s="34">
        <f>LARGE($D28:I28,1)+LARGE($D28:I28,2)+LARGE($D28:I28,3)</f>
        <v>0</v>
      </c>
      <c r="AC28" s="34">
        <f>LARGE($D28:J28,1)+LARGE($D28:J28,2)+LARGE($D28:J28,3)</f>
        <v>0</v>
      </c>
      <c r="AD28" s="34">
        <f>LARGE($D28:K28,1)+LARGE($D28:K28,2)+LARGE($D28:K28,3)</f>
        <v>0</v>
      </c>
      <c r="AE28" s="34">
        <f>LARGE($D28:L28,1)+LARGE($D28:L28,2)+LARGE($D28:L28,3)</f>
        <v>0</v>
      </c>
      <c r="AF28" s="34">
        <f>LARGE($D28:M28,1)+LARGE($D28:M28,2)+LARGE($D28:M28,3)</f>
        <v>0</v>
      </c>
      <c r="AG28" s="34">
        <f>LARGE($D28:N28,1)+LARGE($D28:N28,2)+LARGE($D28:N28,3)</f>
        <v>0</v>
      </c>
      <c r="AH28" s="34">
        <f>LARGE($D28:P28,1)+LARGE($D28:P28,2)+LARGE($D28:P28,3)</f>
        <v>0</v>
      </c>
    </row>
    <row r="29" spans="1:34" ht="12.75">
      <c r="A29" s="161" t="s">
        <v>55</v>
      </c>
      <c r="B29" s="162" t="s">
        <v>56</v>
      </c>
      <c r="C29" s="163" t="s">
        <v>9</v>
      </c>
      <c r="D29" s="155">
        <v>0</v>
      </c>
      <c r="E29" s="155">
        <v>0</v>
      </c>
      <c r="F29" s="156">
        <v>0</v>
      </c>
      <c r="G29" s="155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28">
        <f>LARGE(D29:N29,1)+LARGE(D29:N29,2)+LARGE(D29:N29,3)</f>
        <v>0</v>
      </c>
      <c r="R29" s="38"/>
      <c r="S29" s="30"/>
      <c r="T29" s="31"/>
      <c r="V29" s="32" t="str">
        <f t="shared" si="1"/>
        <v>ФадинаОльга</v>
      </c>
      <c r="W29" s="33">
        <f t="shared" si="2"/>
        <v>0</v>
      </c>
      <c r="X29" s="34">
        <f t="shared" si="3"/>
        <v>0</v>
      </c>
      <c r="Y29" s="34">
        <f t="shared" si="4"/>
        <v>0</v>
      </c>
      <c r="Z29" s="34">
        <f>LARGE($D29:G29,1)+LARGE($D29:G29,2)+LARGE($D29:G29,3)</f>
        <v>0</v>
      </c>
      <c r="AA29" s="34">
        <f>LARGE($D29:H29,1)+LARGE($D29:H29,2)+LARGE($D29:H29,3)</f>
        <v>0</v>
      </c>
      <c r="AB29" s="34">
        <f>LARGE($D29:I29,1)+LARGE($D29:I29,2)+LARGE($D29:I29,3)</f>
        <v>0</v>
      </c>
      <c r="AC29" s="34">
        <f>LARGE($D29:J29,1)+LARGE($D29:J29,2)+LARGE($D29:J29,3)</f>
        <v>0</v>
      </c>
      <c r="AD29" s="34">
        <f>LARGE($D29:K29,1)+LARGE($D29:K29,2)+LARGE($D29:K29,3)</f>
        <v>0</v>
      </c>
      <c r="AE29" s="34">
        <f>LARGE($D29:L29,1)+LARGE($D29:L29,2)+LARGE($D29:L29,3)</f>
        <v>0</v>
      </c>
      <c r="AF29" s="34">
        <f>LARGE($D29:M29,1)+LARGE($D29:M29,2)+LARGE($D29:M29,3)</f>
        <v>0</v>
      </c>
      <c r="AG29" s="34">
        <f>LARGE($D29:N29,1)+LARGE($D29:N29,2)+LARGE($D29:N29,3)</f>
        <v>0</v>
      </c>
      <c r="AH29" s="34">
        <f>LARGE($D29:P29,1)+LARGE($D29:P29,2)+LARGE($D29:P29,3)</f>
        <v>0</v>
      </c>
    </row>
    <row r="30" spans="1:34" ht="12.75">
      <c r="A30" s="161" t="s">
        <v>61</v>
      </c>
      <c r="B30" s="162" t="s">
        <v>62</v>
      </c>
      <c r="C30" s="163" t="s">
        <v>11</v>
      </c>
      <c r="D30" s="155">
        <v>0</v>
      </c>
      <c r="E30" s="155">
        <v>0</v>
      </c>
      <c r="F30" s="156">
        <v>0</v>
      </c>
      <c r="G30" s="155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28">
        <f>LARGE(D30:N30,1)+LARGE(D30:N30,2)+LARGE(D30:N30,3)</f>
        <v>0</v>
      </c>
      <c r="R30" s="38"/>
      <c r="S30" s="30"/>
      <c r="T30" s="31"/>
      <c r="V30" s="32" t="str">
        <f t="shared" si="1"/>
        <v>СурмачЕкатерина</v>
      </c>
      <c r="W30" s="33">
        <f t="shared" si="2"/>
        <v>0</v>
      </c>
      <c r="X30" s="34">
        <f t="shared" si="3"/>
        <v>0</v>
      </c>
      <c r="Y30" s="34">
        <f t="shared" si="4"/>
        <v>0</v>
      </c>
      <c r="Z30" s="34">
        <f>LARGE($D30:G30,1)+LARGE($D30:G30,2)+LARGE($D30:G30,3)</f>
        <v>0</v>
      </c>
      <c r="AA30" s="34">
        <f>LARGE($D30:H30,1)+LARGE($D30:H30,2)+LARGE($D30:H30,3)</f>
        <v>0</v>
      </c>
      <c r="AB30" s="34">
        <f>LARGE($D30:I30,1)+LARGE($D30:I30,2)+LARGE($D30:I30,3)</f>
        <v>0</v>
      </c>
      <c r="AC30" s="34">
        <f>LARGE($D30:J30,1)+LARGE($D30:J30,2)+LARGE($D30:J30,3)</f>
        <v>0</v>
      </c>
      <c r="AD30" s="34">
        <f>LARGE($D30:K30,1)+LARGE($D30:K30,2)+LARGE($D30:K30,3)</f>
        <v>0</v>
      </c>
      <c r="AE30" s="34">
        <f>LARGE($D30:L30,1)+LARGE($D30:L30,2)+LARGE($D30:L30,3)</f>
        <v>0</v>
      </c>
      <c r="AF30" s="34">
        <f>LARGE($D30:M30,1)+LARGE($D30:M30,2)+LARGE($D30:M30,3)</f>
        <v>0</v>
      </c>
      <c r="AG30" s="34">
        <f>LARGE($D30:N30,1)+LARGE($D30:N30,2)+LARGE($D30:N30,3)</f>
        <v>0</v>
      </c>
      <c r="AH30" s="34">
        <f>LARGE($D30:P30,1)+LARGE($D30:P30,2)+LARGE($D30:P30,3)</f>
        <v>0</v>
      </c>
    </row>
    <row r="31" spans="1:34" ht="12.75">
      <c r="A31" s="161" t="s">
        <v>63</v>
      </c>
      <c r="B31" s="162" t="s">
        <v>64</v>
      </c>
      <c r="C31" s="163" t="s">
        <v>9</v>
      </c>
      <c r="D31" s="155">
        <v>0</v>
      </c>
      <c r="E31" s="155">
        <v>0</v>
      </c>
      <c r="F31" s="156">
        <v>0</v>
      </c>
      <c r="G31" s="155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28">
        <f>LARGE(D31:N31,1)+LARGE(D31:N31,2)+LARGE(D31:N31,3)</f>
        <v>0</v>
      </c>
      <c r="R31" s="38"/>
      <c r="S31" s="30"/>
      <c r="T31" s="31"/>
      <c r="V31" s="32" t="str">
        <f t="shared" si="1"/>
        <v>ВасильеваАнна</v>
      </c>
      <c r="W31" s="33">
        <f t="shared" si="2"/>
        <v>0</v>
      </c>
      <c r="X31" s="34">
        <f t="shared" si="3"/>
        <v>0</v>
      </c>
      <c r="Y31" s="34">
        <f t="shared" si="4"/>
        <v>0</v>
      </c>
      <c r="Z31" s="34">
        <f>LARGE($D31:G31,1)+LARGE($D31:G31,2)+LARGE($D31:G31,3)</f>
        <v>0</v>
      </c>
      <c r="AA31" s="34">
        <f>LARGE($D31:H31,1)+LARGE($D31:H31,2)+LARGE($D31:H31,3)</f>
        <v>0</v>
      </c>
      <c r="AB31" s="34">
        <f>LARGE($D31:I31,1)+LARGE($D31:I31,2)+LARGE($D31:I31,3)</f>
        <v>0</v>
      </c>
      <c r="AC31" s="34">
        <f>LARGE($D31:J31,1)+LARGE($D31:J31,2)+LARGE($D31:J31,3)</f>
        <v>0</v>
      </c>
      <c r="AD31" s="34">
        <f>LARGE($D31:K31,1)+LARGE($D31:K31,2)+LARGE($D31:K31,3)</f>
        <v>0</v>
      </c>
      <c r="AE31" s="34">
        <f>LARGE($D31:L31,1)+LARGE($D31:L31,2)+LARGE($D31:L31,3)</f>
        <v>0</v>
      </c>
      <c r="AF31" s="34">
        <f>LARGE($D31:M31,1)+LARGE($D31:M31,2)+LARGE($D31:M31,3)</f>
        <v>0</v>
      </c>
      <c r="AG31" s="34">
        <f>LARGE($D31:N31,1)+LARGE($D31:N31,2)+LARGE($D31:N31,3)</f>
        <v>0</v>
      </c>
      <c r="AH31" s="34">
        <f>LARGE($D31:P31,1)+LARGE($D31:P31,2)+LARGE($D31:P31,3)</f>
        <v>0</v>
      </c>
    </row>
    <row r="32" spans="1:34" ht="12.75">
      <c r="A32" s="161" t="s">
        <v>65</v>
      </c>
      <c r="B32" s="162" t="s">
        <v>64</v>
      </c>
      <c r="C32" s="163" t="s">
        <v>66</v>
      </c>
      <c r="D32" s="155">
        <v>0</v>
      </c>
      <c r="E32" s="155">
        <v>0</v>
      </c>
      <c r="F32" s="156">
        <v>0</v>
      </c>
      <c r="G32" s="155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28">
        <f>LARGE(D32:N32,1)+LARGE(D32:N32,2)+LARGE(D32:N32,3)</f>
        <v>0</v>
      </c>
      <c r="R32" s="38"/>
      <c r="S32" s="30"/>
      <c r="T32" s="31"/>
      <c r="V32" s="32" t="str">
        <f t="shared" si="1"/>
        <v>ЕрмоловаАнна</v>
      </c>
      <c r="W32" s="33">
        <f t="shared" si="2"/>
        <v>0</v>
      </c>
      <c r="X32" s="34">
        <f t="shared" si="3"/>
        <v>0</v>
      </c>
      <c r="Y32" s="34">
        <f t="shared" si="4"/>
        <v>0</v>
      </c>
      <c r="Z32" s="34">
        <f>LARGE($D32:G32,1)+LARGE($D32:G32,2)+LARGE($D32:G32,3)</f>
        <v>0</v>
      </c>
      <c r="AA32" s="34">
        <f>LARGE($D32:H32,1)+LARGE($D32:H32,2)+LARGE($D32:H32,3)</f>
        <v>0</v>
      </c>
      <c r="AB32" s="34">
        <f>LARGE($D32:I32,1)+LARGE($D32:I32,2)+LARGE($D32:I32,3)</f>
        <v>0</v>
      </c>
      <c r="AC32" s="34">
        <f>LARGE($D32:J32,1)+LARGE($D32:J32,2)+LARGE($D32:J32,3)</f>
        <v>0</v>
      </c>
      <c r="AD32" s="34">
        <f>LARGE($D32:K32,1)+LARGE($D32:K32,2)+LARGE($D32:K32,3)</f>
        <v>0</v>
      </c>
      <c r="AE32" s="34">
        <f>LARGE($D32:L32,1)+LARGE($D32:L32,2)+LARGE($D32:L32,3)</f>
        <v>0</v>
      </c>
      <c r="AF32" s="34">
        <f>LARGE($D32:M32,1)+LARGE($D32:M32,2)+LARGE($D32:M32,3)</f>
        <v>0</v>
      </c>
      <c r="AG32" s="34">
        <f>LARGE($D32:N32,1)+LARGE($D32:N32,2)+LARGE($D32:N32,3)</f>
        <v>0</v>
      </c>
      <c r="AH32" s="34">
        <f>LARGE($D32:P32,1)+LARGE($D32:P32,2)+LARGE($D32:P32,3)</f>
        <v>0</v>
      </c>
    </row>
    <row r="33" spans="1:34" ht="12.75">
      <c r="A33" s="161" t="s">
        <v>76</v>
      </c>
      <c r="B33" s="162" t="s">
        <v>77</v>
      </c>
      <c r="C33" s="163"/>
      <c r="D33" s="155">
        <v>0</v>
      </c>
      <c r="E33" s="155">
        <v>0</v>
      </c>
      <c r="F33" s="156">
        <v>0</v>
      </c>
      <c r="G33" s="155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28">
        <f>LARGE(D33:N33,1)+LARGE(D33:N33,2)+LARGE(D33:N33,3)</f>
        <v>0</v>
      </c>
      <c r="R33" s="38"/>
      <c r="S33" s="30"/>
      <c r="T33" s="31"/>
      <c r="V33" s="32" t="str">
        <f t="shared" si="1"/>
        <v>ДолгихАся</v>
      </c>
      <c r="W33" s="33">
        <f t="shared" si="2"/>
        <v>0</v>
      </c>
      <c r="X33" s="34">
        <f t="shared" si="3"/>
        <v>0</v>
      </c>
      <c r="Y33" s="34">
        <f t="shared" si="4"/>
        <v>0</v>
      </c>
      <c r="Z33" s="34">
        <f>LARGE($D33:G33,1)+LARGE($D33:G33,2)+LARGE($D33:G33,3)</f>
        <v>0</v>
      </c>
      <c r="AA33" s="34">
        <f>LARGE($D33:H33,1)+LARGE($D33:H33,2)+LARGE($D33:H33,3)</f>
        <v>0</v>
      </c>
      <c r="AB33" s="34">
        <f>LARGE($D33:I33,1)+LARGE($D33:I33,2)+LARGE($D33:I33,3)</f>
        <v>0</v>
      </c>
      <c r="AC33" s="34">
        <f>LARGE($D33:J33,1)+LARGE($D33:J33,2)+LARGE($D33:J33,3)</f>
        <v>0</v>
      </c>
      <c r="AD33" s="34">
        <f>LARGE($D33:K33,1)+LARGE($D33:K33,2)+LARGE($D33:K33,3)</f>
        <v>0</v>
      </c>
      <c r="AE33" s="34">
        <f>LARGE($D33:L33,1)+LARGE($D33:L33,2)+LARGE($D33:L33,3)</f>
        <v>0</v>
      </c>
      <c r="AF33" s="34">
        <f>LARGE($D33:M33,1)+LARGE($D33:M33,2)+LARGE($D33:M33,3)</f>
        <v>0</v>
      </c>
      <c r="AG33" s="34">
        <f>LARGE($D33:N33,1)+LARGE($D33:N33,2)+LARGE($D33:N33,3)</f>
        <v>0</v>
      </c>
      <c r="AH33" s="34">
        <f>LARGE($D33:P33,1)+LARGE($D33:P33,2)+LARGE($D33:P33,3)</f>
        <v>0</v>
      </c>
    </row>
    <row r="34" spans="1:34" ht="12.75">
      <c r="A34" s="161" t="s">
        <v>78</v>
      </c>
      <c r="B34" s="162" t="s">
        <v>79</v>
      </c>
      <c r="C34" s="163" t="s">
        <v>9</v>
      </c>
      <c r="D34" s="155">
        <v>0</v>
      </c>
      <c r="E34" s="155">
        <v>0</v>
      </c>
      <c r="F34" s="156">
        <v>0</v>
      </c>
      <c r="G34" s="155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28">
        <f>LARGE(D34:N34,1)+LARGE(D34:N34,2)+LARGE(D34:N34,3)</f>
        <v>0</v>
      </c>
      <c r="R34" s="38"/>
      <c r="S34" s="30"/>
      <c r="T34" s="31"/>
      <c r="V34" s="32" t="str">
        <f t="shared" si="1"/>
        <v>КорзунинаСоня</v>
      </c>
      <c r="W34" s="33">
        <f t="shared" si="2"/>
        <v>0</v>
      </c>
      <c r="X34" s="34">
        <f t="shared" si="3"/>
        <v>0</v>
      </c>
      <c r="Y34" s="34">
        <f t="shared" si="4"/>
        <v>0</v>
      </c>
      <c r="Z34" s="34">
        <f>LARGE($D34:G34,1)+LARGE($D34:G34,2)+LARGE($D34:G34,3)</f>
        <v>0</v>
      </c>
      <c r="AA34" s="34">
        <f>LARGE($D34:H34,1)+LARGE($D34:H34,2)+LARGE($D34:H34,3)</f>
        <v>0</v>
      </c>
      <c r="AB34" s="34">
        <f>LARGE($D34:I34,1)+LARGE($D34:I34,2)+LARGE($D34:I34,3)</f>
        <v>0</v>
      </c>
      <c r="AC34" s="34">
        <f>LARGE($D34:J34,1)+LARGE($D34:J34,2)+LARGE($D34:J34,3)</f>
        <v>0</v>
      </c>
      <c r="AD34" s="34">
        <f>LARGE($D34:K34,1)+LARGE($D34:K34,2)+LARGE($D34:K34,3)</f>
        <v>0</v>
      </c>
      <c r="AE34" s="34">
        <f>LARGE($D34:L34,1)+LARGE($D34:L34,2)+LARGE($D34:L34,3)</f>
        <v>0</v>
      </c>
      <c r="AF34" s="34">
        <f>LARGE($D34:M34,1)+LARGE($D34:M34,2)+LARGE($D34:M34,3)</f>
        <v>0</v>
      </c>
      <c r="AG34" s="34">
        <f>LARGE($D34:N34,1)+LARGE($D34:N34,2)+LARGE($D34:N34,3)</f>
        <v>0</v>
      </c>
      <c r="AH34" s="34">
        <f>LARGE($D34:P34,1)+LARGE($D34:P34,2)+LARGE($D34:P34,3)</f>
        <v>0</v>
      </c>
    </row>
    <row r="35" spans="1:34" ht="12.75">
      <c r="A35" s="161" t="s">
        <v>80</v>
      </c>
      <c r="B35" s="162" t="s">
        <v>56</v>
      </c>
      <c r="C35" s="163" t="s">
        <v>10</v>
      </c>
      <c r="D35" s="155">
        <v>0</v>
      </c>
      <c r="E35" s="155">
        <v>0</v>
      </c>
      <c r="F35" s="156">
        <v>0</v>
      </c>
      <c r="G35" s="155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28">
        <f>LARGE(D35:N35,1)+LARGE(D35:N35,2)+LARGE(D35:N35,3)</f>
        <v>0</v>
      </c>
      <c r="R35" s="38"/>
      <c r="S35" s="30"/>
      <c r="T35" s="31"/>
      <c r="V35" s="32" t="str">
        <f t="shared" si="1"/>
        <v>АглиуловаОльга</v>
      </c>
      <c r="W35" s="33">
        <f t="shared" si="2"/>
        <v>0</v>
      </c>
      <c r="X35" s="34">
        <f t="shared" si="3"/>
        <v>0</v>
      </c>
      <c r="Y35" s="34">
        <f t="shared" si="4"/>
        <v>0</v>
      </c>
      <c r="Z35" s="34">
        <f>LARGE($D35:G35,1)+LARGE($D35:G35,2)+LARGE($D35:G35,3)</f>
        <v>0</v>
      </c>
      <c r="AA35" s="34">
        <f>LARGE($D35:H35,1)+LARGE($D35:H35,2)+LARGE($D35:H35,3)</f>
        <v>0</v>
      </c>
      <c r="AB35" s="34">
        <f>LARGE($D35:I35,1)+LARGE($D35:I35,2)+LARGE($D35:I35,3)</f>
        <v>0</v>
      </c>
      <c r="AC35" s="34">
        <f>LARGE($D35:J35,1)+LARGE($D35:J35,2)+LARGE($D35:J35,3)</f>
        <v>0</v>
      </c>
      <c r="AD35" s="34">
        <f>LARGE($D35:K35,1)+LARGE($D35:K35,2)+LARGE($D35:K35,3)</f>
        <v>0</v>
      </c>
      <c r="AE35" s="34">
        <f>LARGE($D35:L35,1)+LARGE($D35:L35,2)+LARGE($D35:L35,3)</f>
        <v>0</v>
      </c>
      <c r="AF35" s="34">
        <f>LARGE($D35:M35,1)+LARGE($D35:M35,2)+LARGE($D35:M35,3)</f>
        <v>0</v>
      </c>
      <c r="AG35" s="34">
        <f>LARGE($D35:N35,1)+LARGE($D35:N35,2)+LARGE($D35:N35,3)</f>
        <v>0</v>
      </c>
      <c r="AH35" s="34">
        <f>LARGE($D35:P35,1)+LARGE($D35:P35,2)+LARGE($D35:P35,3)</f>
        <v>0</v>
      </c>
    </row>
    <row r="36" spans="1:34" ht="12.75">
      <c r="A36" s="161" t="s">
        <v>81</v>
      </c>
      <c r="B36" s="162" t="s">
        <v>82</v>
      </c>
      <c r="C36" s="163" t="s">
        <v>9</v>
      </c>
      <c r="D36" s="155">
        <v>0</v>
      </c>
      <c r="E36" s="155">
        <v>0</v>
      </c>
      <c r="F36" s="156">
        <v>0</v>
      </c>
      <c r="G36" s="155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28">
        <f>LARGE(D36:N36,1)+LARGE(D36:N36,2)+LARGE(D36:N36,3)</f>
        <v>0</v>
      </c>
      <c r="R36" s="38"/>
      <c r="S36" s="30"/>
      <c r="T36" s="31"/>
      <c r="V36" s="32" t="str">
        <f t="shared" si="1"/>
        <v>МасловаНаталия</v>
      </c>
      <c r="W36" s="33">
        <f t="shared" si="2"/>
        <v>0</v>
      </c>
      <c r="X36" s="34">
        <f t="shared" si="3"/>
        <v>0</v>
      </c>
      <c r="Y36" s="34">
        <f t="shared" si="4"/>
        <v>0</v>
      </c>
      <c r="Z36" s="34">
        <f>LARGE($D36:G36,1)+LARGE($D36:G36,2)+LARGE($D36:G36,3)</f>
        <v>0</v>
      </c>
      <c r="AA36" s="34">
        <f>LARGE($D36:H36,1)+LARGE($D36:H36,2)+LARGE($D36:H36,3)</f>
        <v>0</v>
      </c>
      <c r="AB36" s="34">
        <f>LARGE($D36:I36,1)+LARGE($D36:I36,2)+LARGE($D36:I36,3)</f>
        <v>0</v>
      </c>
      <c r="AC36" s="34">
        <f>LARGE($D36:J36,1)+LARGE($D36:J36,2)+LARGE($D36:J36,3)</f>
        <v>0</v>
      </c>
      <c r="AD36" s="34">
        <f>LARGE($D36:K36,1)+LARGE($D36:K36,2)+LARGE($D36:K36,3)</f>
        <v>0</v>
      </c>
      <c r="AE36" s="34">
        <f>LARGE($D36:L36,1)+LARGE($D36:L36,2)+LARGE($D36:L36,3)</f>
        <v>0</v>
      </c>
      <c r="AF36" s="34">
        <f>LARGE($D36:M36,1)+LARGE($D36:M36,2)+LARGE($D36:M36,3)</f>
        <v>0</v>
      </c>
      <c r="AG36" s="34">
        <f>LARGE($D36:N36,1)+LARGE($D36:N36,2)+LARGE($D36:N36,3)</f>
        <v>0</v>
      </c>
      <c r="AH36" s="34">
        <f>LARGE($D36:P36,1)+LARGE($D36:P36,2)+LARGE($D36:P36,3)</f>
        <v>0</v>
      </c>
    </row>
    <row r="37" spans="1:34" ht="12.75">
      <c r="A37" s="161" t="s">
        <v>83</v>
      </c>
      <c r="B37" s="162" t="s">
        <v>56</v>
      </c>
      <c r="C37" s="163" t="s">
        <v>11</v>
      </c>
      <c r="D37" s="155">
        <v>0</v>
      </c>
      <c r="E37" s="155">
        <v>0</v>
      </c>
      <c r="F37" s="156">
        <v>0</v>
      </c>
      <c r="G37" s="155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28">
        <f>LARGE(D37:N37,1)+LARGE(D37:N37,2)+LARGE(D37:N37,3)</f>
        <v>0</v>
      </c>
      <c r="R37" s="38"/>
      <c r="S37" s="30"/>
      <c r="T37" s="31"/>
      <c r="V37" s="32" t="str">
        <f t="shared" si="1"/>
        <v>БарковаОльга</v>
      </c>
      <c r="W37" s="33">
        <f t="shared" si="2"/>
        <v>0</v>
      </c>
      <c r="X37" s="34">
        <f t="shared" si="3"/>
        <v>0</v>
      </c>
      <c r="Y37" s="34">
        <f t="shared" si="4"/>
        <v>0</v>
      </c>
      <c r="Z37" s="34">
        <f>LARGE($D37:G37,1)+LARGE($D37:G37,2)+LARGE($D37:G37,3)</f>
        <v>0</v>
      </c>
      <c r="AA37" s="34">
        <f>LARGE($D37:H37,1)+LARGE($D37:H37,2)+LARGE($D37:H37,3)</f>
        <v>0</v>
      </c>
      <c r="AB37" s="34">
        <f>LARGE($D37:I37,1)+LARGE($D37:I37,2)+LARGE($D37:I37,3)</f>
        <v>0</v>
      </c>
      <c r="AC37" s="34">
        <f>LARGE($D37:J37,1)+LARGE($D37:J37,2)+LARGE($D37:J37,3)</f>
        <v>0</v>
      </c>
      <c r="AD37" s="34">
        <f>LARGE($D37:K37,1)+LARGE($D37:K37,2)+LARGE($D37:K37,3)</f>
        <v>0</v>
      </c>
      <c r="AE37" s="34">
        <f>LARGE($D37:L37,1)+LARGE($D37:L37,2)+LARGE($D37:L37,3)</f>
        <v>0</v>
      </c>
      <c r="AF37" s="34">
        <f>LARGE($D37:M37,1)+LARGE($D37:M37,2)+LARGE($D37:M37,3)</f>
        <v>0</v>
      </c>
      <c r="AG37" s="34">
        <f>LARGE($D37:N37,1)+LARGE($D37:N37,2)+LARGE($D37:N37,3)</f>
        <v>0</v>
      </c>
      <c r="AH37" s="34">
        <f>LARGE($D37:P37,1)+LARGE($D37:P37,2)+LARGE($D37:P37,3)</f>
        <v>0</v>
      </c>
    </row>
    <row r="38" spans="1:34" ht="12.75">
      <c r="A38" s="161" t="s">
        <v>84</v>
      </c>
      <c r="B38" s="162" t="s">
        <v>85</v>
      </c>
      <c r="C38" s="163" t="s">
        <v>11</v>
      </c>
      <c r="D38" s="155">
        <v>0</v>
      </c>
      <c r="E38" s="155">
        <v>0</v>
      </c>
      <c r="F38" s="156">
        <v>0</v>
      </c>
      <c r="G38" s="155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28">
        <f>LARGE(D38:N38,1)+LARGE(D38:N38,2)+LARGE(D38:N38,3)</f>
        <v>0</v>
      </c>
      <c r="R38" s="38"/>
      <c r="S38" s="30"/>
      <c r="T38" s="31"/>
      <c r="V38" s="32" t="str">
        <f aca="true" t="shared" si="5" ref="V38:V69">A38&amp;B38</f>
        <v>РевякинаИнна</v>
      </c>
      <c r="W38" s="33">
        <f aca="true" t="shared" si="6" ref="W38:W69">D38</f>
        <v>0</v>
      </c>
      <c r="X38" s="34">
        <f aca="true" t="shared" si="7" ref="X38:X69">D38+E38</f>
        <v>0</v>
      </c>
      <c r="Y38" s="34">
        <f aca="true" t="shared" si="8" ref="Y38:Y69">SUM(D38:F38)</f>
        <v>0</v>
      </c>
      <c r="Z38" s="34">
        <f>LARGE($D38:G38,1)+LARGE($D38:G38,2)+LARGE($D38:G38,3)</f>
        <v>0</v>
      </c>
      <c r="AA38" s="34">
        <f>LARGE($D38:H38,1)+LARGE($D38:H38,2)+LARGE($D38:H38,3)</f>
        <v>0</v>
      </c>
      <c r="AB38" s="34">
        <f>LARGE($D38:I38,1)+LARGE($D38:I38,2)+LARGE($D38:I38,3)</f>
        <v>0</v>
      </c>
      <c r="AC38" s="34">
        <f>LARGE($D38:J38,1)+LARGE($D38:J38,2)+LARGE($D38:J38,3)</f>
        <v>0</v>
      </c>
      <c r="AD38" s="34">
        <f>LARGE($D38:K38,1)+LARGE($D38:K38,2)+LARGE($D38:K38,3)</f>
        <v>0</v>
      </c>
      <c r="AE38" s="34">
        <f>LARGE($D38:L38,1)+LARGE($D38:L38,2)+LARGE($D38:L38,3)</f>
        <v>0</v>
      </c>
      <c r="AF38" s="34">
        <f>LARGE($D38:M38,1)+LARGE($D38:M38,2)+LARGE($D38:M38,3)</f>
        <v>0</v>
      </c>
      <c r="AG38" s="34">
        <f>LARGE($D38:N38,1)+LARGE($D38:N38,2)+LARGE($D38:N38,3)</f>
        <v>0</v>
      </c>
      <c r="AH38" s="34">
        <f>LARGE($D38:P38,1)+LARGE($D38:P38,2)+LARGE($D38:P38,3)</f>
        <v>0</v>
      </c>
    </row>
    <row r="39" spans="1:34" ht="12.75">
      <c r="A39" s="161" t="s">
        <v>86</v>
      </c>
      <c r="B39" s="162" t="s">
        <v>68</v>
      </c>
      <c r="C39" s="163" t="s">
        <v>9</v>
      </c>
      <c r="D39" s="155">
        <v>0</v>
      </c>
      <c r="E39" s="155">
        <v>0</v>
      </c>
      <c r="F39" s="156">
        <v>0</v>
      </c>
      <c r="G39" s="155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28">
        <f>LARGE(D39:N39,1)+LARGE(D39:N39,2)+LARGE(D39:N39,3)</f>
        <v>0</v>
      </c>
      <c r="R39" s="38"/>
      <c r="S39" s="30"/>
      <c r="T39" s="31"/>
      <c r="V39" s="32" t="str">
        <f t="shared" si="5"/>
        <v>ПросолуповаЕлена</v>
      </c>
      <c r="W39" s="33">
        <f t="shared" si="6"/>
        <v>0</v>
      </c>
      <c r="X39" s="34">
        <f t="shared" si="7"/>
        <v>0</v>
      </c>
      <c r="Y39" s="34">
        <f t="shared" si="8"/>
        <v>0</v>
      </c>
      <c r="Z39" s="34">
        <f>LARGE($D39:G39,1)+LARGE($D39:G39,2)+LARGE($D39:G39,3)</f>
        <v>0</v>
      </c>
      <c r="AA39" s="34">
        <f>LARGE($D39:H39,1)+LARGE($D39:H39,2)+LARGE($D39:H39,3)</f>
        <v>0</v>
      </c>
      <c r="AB39" s="34">
        <f>LARGE($D39:I39,1)+LARGE($D39:I39,2)+LARGE($D39:I39,3)</f>
        <v>0</v>
      </c>
      <c r="AC39" s="34">
        <f>LARGE($D39:J39,1)+LARGE($D39:J39,2)+LARGE($D39:J39,3)</f>
        <v>0</v>
      </c>
      <c r="AD39" s="34">
        <f>LARGE($D39:K39,1)+LARGE($D39:K39,2)+LARGE($D39:K39,3)</f>
        <v>0</v>
      </c>
      <c r="AE39" s="34">
        <f>LARGE($D39:L39,1)+LARGE($D39:L39,2)+LARGE($D39:L39,3)</f>
        <v>0</v>
      </c>
      <c r="AF39" s="34">
        <f>LARGE($D39:M39,1)+LARGE($D39:M39,2)+LARGE($D39:M39,3)</f>
        <v>0</v>
      </c>
      <c r="AG39" s="34">
        <f>LARGE($D39:N39,1)+LARGE($D39:N39,2)+LARGE($D39:N39,3)</f>
        <v>0</v>
      </c>
      <c r="AH39" s="34">
        <f>LARGE($D39:P39,1)+LARGE($D39:P39,2)+LARGE($D39:P39,3)</f>
        <v>0</v>
      </c>
    </row>
    <row r="40" spans="1:34" ht="12.75">
      <c r="A40" s="161" t="s">
        <v>87</v>
      </c>
      <c r="B40" s="162" t="s">
        <v>62</v>
      </c>
      <c r="C40" s="163" t="s">
        <v>9</v>
      </c>
      <c r="D40" s="155">
        <v>0</v>
      </c>
      <c r="E40" s="155">
        <v>0</v>
      </c>
      <c r="F40" s="156">
        <v>0</v>
      </c>
      <c r="G40" s="155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28">
        <f>LARGE(D40:N40,1)+LARGE(D40:N40,2)+LARGE(D40:N40,3)</f>
        <v>0</v>
      </c>
      <c r="R40" s="38"/>
      <c r="S40" s="30"/>
      <c r="T40" s="31"/>
      <c r="V40" s="32" t="str">
        <f t="shared" si="5"/>
        <v>РомановаЕкатерина</v>
      </c>
      <c r="W40" s="33">
        <f t="shared" si="6"/>
        <v>0</v>
      </c>
      <c r="X40" s="34">
        <f t="shared" si="7"/>
        <v>0</v>
      </c>
      <c r="Y40" s="34">
        <f t="shared" si="8"/>
        <v>0</v>
      </c>
      <c r="Z40" s="34">
        <f>LARGE($D40:G40,1)+LARGE($D40:G40,2)+LARGE($D40:G40,3)</f>
        <v>0</v>
      </c>
      <c r="AA40" s="34">
        <f>LARGE($D40:H40,1)+LARGE($D40:H40,2)+LARGE($D40:H40,3)</f>
        <v>0</v>
      </c>
      <c r="AB40" s="34">
        <f>LARGE($D40:I40,1)+LARGE($D40:I40,2)+LARGE($D40:I40,3)</f>
        <v>0</v>
      </c>
      <c r="AC40" s="34">
        <f>LARGE($D40:J40,1)+LARGE($D40:J40,2)+LARGE($D40:J40,3)</f>
        <v>0</v>
      </c>
      <c r="AD40" s="34">
        <f>LARGE($D40:K40,1)+LARGE($D40:K40,2)+LARGE($D40:K40,3)</f>
        <v>0</v>
      </c>
      <c r="AE40" s="34">
        <f>LARGE($D40:L40,1)+LARGE($D40:L40,2)+LARGE($D40:L40,3)</f>
        <v>0</v>
      </c>
      <c r="AF40" s="34">
        <f>LARGE($D40:M40,1)+LARGE($D40:M40,2)+LARGE($D40:M40,3)</f>
        <v>0</v>
      </c>
      <c r="AG40" s="34">
        <f>LARGE($D40:N40,1)+LARGE($D40:N40,2)+LARGE($D40:N40,3)</f>
        <v>0</v>
      </c>
      <c r="AH40" s="34">
        <f>LARGE($D40:P40,1)+LARGE($D40:P40,2)+LARGE($D40:P40,3)</f>
        <v>0</v>
      </c>
    </row>
    <row r="41" spans="1:34" ht="12.75">
      <c r="A41" s="161" t="s">
        <v>88</v>
      </c>
      <c r="B41" s="162" t="s">
        <v>68</v>
      </c>
      <c r="C41" s="163" t="s">
        <v>9</v>
      </c>
      <c r="D41" s="155">
        <v>0</v>
      </c>
      <c r="E41" s="155">
        <v>0</v>
      </c>
      <c r="F41" s="156">
        <v>0</v>
      </c>
      <c r="G41" s="155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28">
        <f>LARGE(D41:N41,1)+LARGE(D41:N41,2)+LARGE(D41:N41,3)</f>
        <v>0</v>
      </c>
      <c r="R41" s="38"/>
      <c r="S41" s="30"/>
      <c r="T41" s="31"/>
      <c r="V41" s="32" t="str">
        <f t="shared" si="5"/>
        <v>БаталоваЕлена</v>
      </c>
      <c r="W41" s="33">
        <f t="shared" si="6"/>
        <v>0</v>
      </c>
      <c r="X41" s="34">
        <f t="shared" si="7"/>
        <v>0</v>
      </c>
      <c r="Y41" s="34">
        <f t="shared" si="8"/>
        <v>0</v>
      </c>
      <c r="Z41" s="34">
        <f>LARGE($D41:G41,1)+LARGE($D41:G41,2)+LARGE($D41:G41,3)</f>
        <v>0</v>
      </c>
      <c r="AA41" s="34">
        <f>LARGE($D41:H41,1)+LARGE($D41:H41,2)+LARGE($D41:H41,3)</f>
        <v>0</v>
      </c>
      <c r="AB41" s="34">
        <f>LARGE($D41:I41,1)+LARGE($D41:I41,2)+LARGE($D41:I41,3)</f>
        <v>0</v>
      </c>
      <c r="AC41" s="34">
        <f>LARGE($D41:J41,1)+LARGE($D41:J41,2)+LARGE($D41:J41,3)</f>
        <v>0</v>
      </c>
      <c r="AD41" s="34">
        <f>LARGE($D41:K41,1)+LARGE($D41:K41,2)+LARGE($D41:K41,3)</f>
        <v>0</v>
      </c>
      <c r="AE41" s="34">
        <f>LARGE($D41:L41,1)+LARGE($D41:L41,2)+LARGE($D41:L41,3)</f>
        <v>0</v>
      </c>
      <c r="AF41" s="34">
        <f>LARGE($D41:M41,1)+LARGE($D41:M41,2)+LARGE($D41:M41,3)</f>
        <v>0</v>
      </c>
      <c r="AG41" s="34">
        <f>LARGE($D41:N41,1)+LARGE($D41:N41,2)+LARGE($D41:N41,3)</f>
        <v>0</v>
      </c>
      <c r="AH41" s="34">
        <f>LARGE($D41:P41,1)+LARGE($D41:P41,2)+LARGE($D41:P41,3)</f>
        <v>0</v>
      </c>
    </row>
    <row r="42" spans="1:34" ht="12.75">
      <c r="A42" s="161" t="s">
        <v>89</v>
      </c>
      <c r="B42" s="162" t="s">
        <v>56</v>
      </c>
      <c r="C42" s="163" t="s">
        <v>11</v>
      </c>
      <c r="D42" s="155">
        <v>0</v>
      </c>
      <c r="E42" s="155">
        <v>0</v>
      </c>
      <c r="F42" s="156">
        <v>0</v>
      </c>
      <c r="G42" s="155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28">
        <f>LARGE(D42:N42,1)+LARGE(D42:N42,2)+LARGE(D42:N42,3)</f>
        <v>0</v>
      </c>
      <c r="R42" s="38"/>
      <c r="S42" s="30"/>
      <c r="T42" s="31"/>
      <c r="V42" s="32" t="str">
        <f t="shared" si="5"/>
        <v>МухановаОльга</v>
      </c>
      <c r="W42" s="33">
        <f t="shared" si="6"/>
        <v>0</v>
      </c>
      <c r="X42" s="34">
        <f t="shared" si="7"/>
        <v>0</v>
      </c>
      <c r="Y42" s="34">
        <f t="shared" si="8"/>
        <v>0</v>
      </c>
      <c r="Z42" s="34">
        <f>LARGE($D42:G42,1)+LARGE($D42:G42,2)+LARGE($D42:G42,3)</f>
        <v>0</v>
      </c>
      <c r="AA42" s="34">
        <f>LARGE($D42:H42,1)+LARGE($D42:H42,2)+LARGE($D42:H42,3)</f>
        <v>0</v>
      </c>
      <c r="AB42" s="34">
        <f>LARGE($D42:I42,1)+LARGE($D42:I42,2)+LARGE($D42:I42,3)</f>
        <v>0</v>
      </c>
      <c r="AC42" s="34">
        <f>LARGE($D42:J42,1)+LARGE($D42:J42,2)+LARGE($D42:J42,3)</f>
        <v>0</v>
      </c>
      <c r="AD42" s="34">
        <f>LARGE($D42:K42,1)+LARGE($D42:K42,2)+LARGE($D42:K42,3)</f>
        <v>0</v>
      </c>
      <c r="AE42" s="34">
        <f>LARGE($D42:L42,1)+LARGE($D42:L42,2)+LARGE($D42:L42,3)</f>
        <v>0</v>
      </c>
      <c r="AF42" s="34">
        <f>LARGE($D42:M42,1)+LARGE($D42:M42,2)+LARGE($D42:M42,3)</f>
        <v>0</v>
      </c>
      <c r="AG42" s="34">
        <f>LARGE($D42:N42,1)+LARGE($D42:N42,2)+LARGE($D42:N42,3)</f>
        <v>0</v>
      </c>
      <c r="AH42" s="34">
        <f>LARGE($D42:P42,1)+LARGE($D42:P42,2)+LARGE($D42:P42,3)</f>
        <v>0</v>
      </c>
    </row>
    <row r="43" spans="1:34" ht="12.75">
      <c r="A43" s="161" t="s">
        <v>90</v>
      </c>
      <c r="B43" s="162" t="s">
        <v>91</v>
      </c>
      <c r="C43" s="163" t="s">
        <v>17</v>
      </c>
      <c r="D43" s="155">
        <v>0</v>
      </c>
      <c r="E43" s="155">
        <v>0</v>
      </c>
      <c r="F43" s="156">
        <v>0</v>
      </c>
      <c r="G43" s="155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28">
        <f>LARGE(D43:N43,1)+LARGE(D43:N43,2)+LARGE(D43:N43,3)</f>
        <v>0</v>
      </c>
      <c r="R43" s="38"/>
      <c r="S43" s="30"/>
      <c r="T43" s="31"/>
      <c r="V43" s="32" t="str">
        <f t="shared" si="5"/>
        <v>ЯкутинаВалерия</v>
      </c>
      <c r="W43" s="33">
        <f t="shared" si="6"/>
        <v>0</v>
      </c>
      <c r="X43" s="34">
        <f t="shared" si="7"/>
        <v>0</v>
      </c>
      <c r="Y43" s="34">
        <f t="shared" si="8"/>
        <v>0</v>
      </c>
      <c r="Z43" s="34">
        <f>LARGE($D43:G43,1)+LARGE($D43:G43,2)+LARGE($D43:G43,3)</f>
        <v>0</v>
      </c>
      <c r="AA43" s="34">
        <f>LARGE($D43:H43,1)+LARGE($D43:H43,2)+LARGE($D43:H43,3)</f>
        <v>0</v>
      </c>
      <c r="AB43" s="34">
        <f>LARGE($D43:I43,1)+LARGE($D43:I43,2)+LARGE($D43:I43,3)</f>
        <v>0</v>
      </c>
      <c r="AC43" s="34">
        <f>LARGE($D43:J43,1)+LARGE($D43:J43,2)+LARGE($D43:J43,3)</f>
        <v>0</v>
      </c>
      <c r="AD43" s="34">
        <f>LARGE($D43:K43,1)+LARGE($D43:K43,2)+LARGE($D43:K43,3)</f>
        <v>0</v>
      </c>
      <c r="AE43" s="34">
        <f>LARGE($D43:L43,1)+LARGE($D43:L43,2)+LARGE($D43:L43,3)</f>
        <v>0</v>
      </c>
      <c r="AF43" s="34">
        <f>LARGE($D43:M43,1)+LARGE($D43:M43,2)+LARGE($D43:M43,3)</f>
        <v>0</v>
      </c>
      <c r="AG43" s="34">
        <f>LARGE($D43:N43,1)+LARGE($D43:N43,2)+LARGE($D43:N43,3)</f>
        <v>0</v>
      </c>
      <c r="AH43" s="34">
        <f>LARGE($D43:P43,1)+LARGE($D43:P43,2)+LARGE($D43:P43,3)</f>
        <v>0</v>
      </c>
    </row>
    <row r="44" spans="1:34" ht="12.75">
      <c r="A44" s="165" t="s">
        <v>92</v>
      </c>
      <c r="B44" s="167"/>
      <c r="C44" s="171" t="s">
        <v>10</v>
      </c>
      <c r="D44" s="155">
        <v>0</v>
      </c>
      <c r="E44" s="155">
        <v>0</v>
      </c>
      <c r="F44" s="156">
        <v>0</v>
      </c>
      <c r="G44" s="155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28">
        <f>LARGE(D44:N44,1)+LARGE(D44:N44,2)+LARGE(D44:N44,3)</f>
        <v>0</v>
      </c>
      <c r="R44" s="38"/>
      <c r="S44" s="30"/>
      <c r="T44" s="31"/>
      <c r="V44" s="32" t="str">
        <f t="shared" si="5"/>
        <v>Федотова</v>
      </c>
      <c r="W44" s="33">
        <f t="shared" si="6"/>
        <v>0</v>
      </c>
      <c r="X44" s="34">
        <f t="shared" si="7"/>
        <v>0</v>
      </c>
      <c r="Y44" s="34">
        <f t="shared" si="8"/>
        <v>0</v>
      </c>
      <c r="Z44" s="34">
        <f>LARGE($D44:G44,1)+LARGE($D44:G44,2)+LARGE($D44:G44,3)</f>
        <v>0</v>
      </c>
      <c r="AA44" s="34">
        <f>LARGE($D44:H44,1)+LARGE($D44:H44,2)+LARGE($D44:H44,3)</f>
        <v>0</v>
      </c>
      <c r="AB44" s="34">
        <f>LARGE($D44:I44,1)+LARGE($D44:I44,2)+LARGE($D44:I44,3)</f>
        <v>0</v>
      </c>
      <c r="AC44" s="34">
        <f>LARGE($D44:J44,1)+LARGE($D44:J44,2)+LARGE($D44:J44,3)</f>
        <v>0</v>
      </c>
      <c r="AD44" s="34">
        <f>LARGE($D44:K44,1)+LARGE($D44:K44,2)+LARGE($D44:K44,3)</f>
        <v>0</v>
      </c>
      <c r="AE44" s="34">
        <f>LARGE($D44:L44,1)+LARGE($D44:L44,2)+LARGE($D44:L44,3)</f>
        <v>0</v>
      </c>
      <c r="AF44" s="34">
        <f>LARGE($D44:M44,1)+LARGE($D44:M44,2)+LARGE($D44:M44,3)</f>
        <v>0</v>
      </c>
      <c r="AG44" s="34">
        <f>LARGE($D44:N44,1)+LARGE($D44:N44,2)+LARGE($D44:N44,3)</f>
        <v>0</v>
      </c>
      <c r="AH44" s="34">
        <f>LARGE($D44:P44,1)+LARGE($D44:P44,2)+LARGE($D44:P44,3)</f>
        <v>0</v>
      </c>
    </row>
    <row r="45" spans="1:34" ht="12.75">
      <c r="A45" s="165" t="s">
        <v>93</v>
      </c>
      <c r="B45" s="167" t="s">
        <v>94</v>
      </c>
      <c r="C45" s="171" t="s">
        <v>10</v>
      </c>
      <c r="D45" s="155">
        <v>0</v>
      </c>
      <c r="E45" s="155">
        <v>0</v>
      </c>
      <c r="F45" s="156">
        <v>0</v>
      </c>
      <c r="G45" s="155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28">
        <f>LARGE(D45:N45,1)+LARGE(D45:N45,2)+LARGE(D45:N45,3)</f>
        <v>0</v>
      </c>
      <c r="R45" s="38"/>
      <c r="S45" s="30"/>
      <c r="T45" s="31"/>
      <c r="V45" s="32" t="str">
        <f t="shared" si="5"/>
        <v>СтепановаЛюба</v>
      </c>
      <c r="W45" s="33">
        <f t="shared" si="6"/>
        <v>0</v>
      </c>
      <c r="X45" s="34">
        <f t="shared" si="7"/>
        <v>0</v>
      </c>
      <c r="Y45" s="34">
        <f t="shared" si="8"/>
        <v>0</v>
      </c>
      <c r="Z45" s="34">
        <f>LARGE($D45:G45,1)+LARGE($D45:G45,2)+LARGE($D45:G45,3)</f>
        <v>0</v>
      </c>
      <c r="AA45" s="34">
        <f>LARGE($D45:H45,1)+LARGE($D45:H45,2)+LARGE($D45:H45,3)</f>
        <v>0</v>
      </c>
      <c r="AB45" s="34">
        <f>LARGE($D45:I45,1)+LARGE($D45:I45,2)+LARGE($D45:I45,3)</f>
        <v>0</v>
      </c>
      <c r="AC45" s="34">
        <f>LARGE($D45:J45,1)+LARGE($D45:J45,2)+LARGE($D45:J45,3)</f>
        <v>0</v>
      </c>
      <c r="AD45" s="34">
        <f>LARGE($D45:K45,1)+LARGE($D45:K45,2)+LARGE($D45:K45,3)</f>
        <v>0</v>
      </c>
      <c r="AE45" s="34">
        <f>LARGE($D45:L45,1)+LARGE($D45:L45,2)+LARGE($D45:L45,3)</f>
        <v>0</v>
      </c>
      <c r="AF45" s="34">
        <f>LARGE($D45:M45,1)+LARGE($D45:M45,2)+LARGE($D45:M45,3)</f>
        <v>0</v>
      </c>
      <c r="AG45" s="34">
        <f>LARGE($D45:N45,1)+LARGE($D45:N45,2)+LARGE($D45:N45,3)</f>
        <v>0</v>
      </c>
      <c r="AH45" s="34">
        <f>LARGE($D45:P45,1)+LARGE($D45:P45,2)+LARGE($D45:P45,3)</f>
        <v>0</v>
      </c>
    </row>
    <row r="46" spans="1:34" ht="12.75">
      <c r="A46" s="165" t="s">
        <v>95</v>
      </c>
      <c r="B46" s="167" t="s">
        <v>68</v>
      </c>
      <c r="C46" s="171" t="s">
        <v>16</v>
      </c>
      <c r="D46" s="155">
        <v>0</v>
      </c>
      <c r="E46" s="155">
        <v>0</v>
      </c>
      <c r="F46" s="156">
        <v>0</v>
      </c>
      <c r="G46" s="155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28">
        <f>LARGE(D46:N46,1)+LARGE(D46:N46,2)+LARGE(D46:N46,3)</f>
        <v>0</v>
      </c>
      <c r="R46" s="38"/>
      <c r="S46" s="30"/>
      <c r="T46" s="31"/>
      <c r="V46" s="32" t="str">
        <f t="shared" si="5"/>
        <v>ФеколкинаЕлена</v>
      </c>
      <c r="W46" s="33">
        <f t="shared" si="6"/>
        <v>0</v>
      </c>
      <c r="X46" s="34">
        <f t="shared" si="7"/>
        <v>0</v>
      </c>
      <c r="Y46" s="34">
        <f t="shared" si="8"/>
        <v>0</v>
      </c>
      <c r="Z46" s="34">
        <f>LARGE($D46:G46,1)+LARGE($D46:G46,2)+LARGE($D46:G46,3)</f>
        <v>0</v>
      </c>
      <c r="AA46" s="34">
        <f>LARGE($D46:H46,1)+LARGE($D46:H46,2)+LARGE($D46:H46,3)</f>
        <v>0</v>
      </c>
      <c r="AB46" s="34">
        <f>LARGE($D46:I46,1)+LARGE($D46:I46,2)+LARGE($D46:I46,3)</f>
        <v>0</v>
      </c>
      <c r="AC46" s="34">
        <f>LARGE($D46:J46,1)+LARGE($D46:J46,2)+LARGE($D46:J46,3)</f>
        <v>0</v>
      </c>
      <c r="AD46" s="34">
        <f>LARGE($D46:K46,1)+LARGE($D46:K46,2)+LARGE($D46:K46,3)</f>
        <v>0</v>
      </c>
      <c r="AE46" s="34">
        <f>LARGE($D46:L46,1)+LARGE($D46:L46,2)+LARGE($D46:L46,3)</f>
        <v>0</v>
      </c>
      <c r="AF46" s="34">
        <f>LARGE($D46:M46,1)+LARGE($D46:M46,2)+LARGE($D46:M46,3)</f>
        <v>0</v>
      </c>
      <c r="AG46" s="34">
        <f>LARGE($D46:N46,1)+LARGE($D46:N46,2)+LARGE($D46:N46,3)</f>
        <v>0</v>
      </c>
      <c r="AH46" s="34">
        <f>LARGE($D46:P46,1)+LARGE($D46:P46,2)+LARGE($D46:P46,3)</f>
        <v>0</v>
      </c>
    </row>
    <row r="47" spans="1:34" ht="12.75">
      <c r="A47" s="173" t="s">
        <v>96</v>
      </c>
      <c r="B47" s="174" t="s">
        <v>97</v>
      </c>
      <c r="C47" s="171" t="s">
        <v>9</v>
      </c>
      <c r="D47" s="155">
        <v>0</v>
      </c>
      <c r="E47" s="155">
        <v>0</v>
      </c>
      <c r="F47" s="156">
        <v>0</v>
      </c>
      <c r="G47" s="155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28">
        <f>LARGE(D47:N47,1)+LARGE(D47:N47,2)+LARGE(D47:N47,3)</f>
        <v>0</v>
      </c>
      <c r="R47" s="38"/>
      <c r="S47" s="30"/>
      <c r="T47" s="31"/>
      <c r="V47" s="32" t="str">
        <f t="shared" si="5"/>
        <v>КрутенюкАнастасия</v>
      </c>
      <c r="W47" s="33">
        <f t="shared" si="6"/>
        <v>0</v>
      </c>
      <c r="X47" s="34">
        <f t="shared" si="7"/>
        <v>0</v>
      </c>
      <c r="Y47" s="34">
        <f t="shared" si="8"/>
        <v>0</v>
      </c>
      <c r="Z47" s="34">
        <f>LARGE($D47:G47,1)+LARGE($D47:G47,2)+LARGE($D47:G47,3)</f>
        <v>0</v>
      </c>
      <c r="AA47" s="34">
        <f>LARGE($D47:H47,1)+LARGE($D47:H47,2)+LARGE($D47:H47,3)</f>
        <v>0</v>
      </c>
      <c r="AB47" s="34">
        <f>LARGE($D47:I47,1)+LARGE($D47:I47,2)+LARGE($D47:I47,3)</f>
        <v>0</v>
      </c>
      <c r="AC47" s="34">
        <f>LARGE($D47:J47,1)+LARGE($D47:J47,2)+LARGE($D47:J47,3)</f>
        <v>0</v>
      </c>
      <c r="AD47" s="34">
        <f>LARGE($D47:K47,1)+LARGE($D47:K47,2)+LARGE($D47:K47,3)</f>
        <v>0</v>
      </c>
      <c r="AE47" s="34">
        <f>LARGE($D47:L47,1)+LARGE($D47:L47,2)+LARGE($D47:L47,3)</f>
        <v>0</v>
      </c>
      <c r="AF47" s="34">
        <f>LARGE($D47:M47,1)+LARGE($D47:M47,2)+LARGE($D47:M47,3)</f>
        <v>0</v>
      </c>
      <c r="AG47" s="34">
        <f>LARGE($D47:N47,1)+LARGE($D47:N47,2)+LARGE($D47:N47,3)</f>
        <v>0</v>
      </c>
      <c r="AH47" s="34">
        <f>LARGE($D47:P47,1)+LARGE($D47:P47,2)+LARGE($D47:P47,3)</f>
        <v>0</v>
      </c>
    </row>
    <row r="48" spans="1:34" ht="12.75">
      <c r="A48" s="162" t="s">
        <v>98</v>
      </c>
      <c r="B48" s="162" t="s">
        <v>99</v>
      </c>
      <c r="C48" s="187" t="s">
        <v>9</v>
      </c>
      <c r="D48" s="155">
        <v>0</v>
      </c>
      <c r="E48" s="155">
        <v>0</v>
      </c>
      <c r="F48" s="155">
        <v>0</v>
      </c>
      <c r="G48" s="155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28">
        <f>LARGE(D48:N48,1)+LARGE(D48:N48,2)+LARGE(D48:N48,3)</f>
        <v>0</v>
      </c>
      <c r="R48" s="38"/>
      <c r="S48" s="30"/>
      <c r="T48" s="31"/>
      <c r="V48" s="32" t="str">
        <f t="shared" si="5"/>
        <v>ПесковаЭлина</v>
      </c>
      <c r="W48" s="33">
        <f t="shared" si="6"/>
        <v>0</v>
      </c>
      <c r="X48" s="34">
        <f t="shared" si="7"/>
        <v>0</v>
      </c>
      <c r="Y48" s="34">
        <f t="shared" si="8"/>
        <v>0</v>
      </c>
      <c r="Z48" s="34">
        <f>LARGE($D48:G48,1)+LARGE($D48:G48,2)+LARGE($D48:G48,3)</f>
        <v>0</v>
      </c>
      <c r="AA48" s="34">
        <f>LARGE($D48:H48,1)+LARGE($D48:H48,2)+LARGE($D48:H48,3)</f>
        <v>0</v>
      </c>
      <c r="AB48" s="34">
        <f>LARGE($D48:I48,1)+LARGE($D48:I48,2)+LARGE($D48:I48,3)</f>
        <v>0</v>
      </c>
      <c r="AC48" s="34">
        <f>LARGE($D48:J48,1)+LARGE($D48:J48,2)+LARGE($D48:J48,3)</f>
        <v>0</v>
      </c>
      <c r="AD48" s="34">
        <f>LARGE($D48:K48,1)+LARGE($D48:K48,2)+LARGE($D48:K48,3)</f>
        <v>0</v>
      </c>
      <c r="AE48" s="34">
        <f>LARGE($D48:L48,1)+LARGE($D48:L48,2)+LARGE($D48:L48,3)</f>
        <v>0</v>
      </c>
      <c r="AF48" s="34">
        <f>LARGE($D48:M48,1)+LARGE($D48:M48,2)+LARGE($D48:M48,3)</f>
        <v>0</v>
      </c>
      <c r="AG48" s="34">
        <f>LARGE($D48:N48,1)+LARGE($D48:N48,2)+LARGE($D48:N48,3)</f>
        <v>0</v>
      </c>
      <c r="AH48" s="34">
        <f>LARGE($D48:P48,1)+LARGE($D48:P48,2)+LARGE($D48:P48,3)</f>
        <v>0</v>
      </c>
    </row>
    <row r="49" spans="1:34" ht="12.75">
      <c r="A49" s="178" t="s">
        <v>100</v>
      </c>
      <c r="B49" s="179" t="s">
        <v>75</v>
      </c>
      <c r="C49" s="163" t="s">
        <v>9</v>
      </c>
      <c r="D49" s="155">
        <v>0</v>
      </c>
      <c r="E49" s="155">
        <v>0</v>
      </c>
      <c r="F49" s="155">
        <v>0</v>
      </c>
      <c r="G49" s="155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28">
        <f>LARGE(D49:N49,1)+LARGE(D49:N49,2)+LARGE(D49:N49,3)</f>
        <v>0</v>
      </c>
      <c r="R49" s="38"/>
      <c r="S49" s="30"/>
      <c r="T49" s="31"/>
      <c r="V49" s="32" t="str">
        <f t="shared" si="5"/>
        <v>СтрогетскаяОксана</v>
      </c>
      <c r="W49" s="33">
        <f t="shared" si="6"/>
        <v>0</v>
      </c>
      <c r="X49" s="34">
        <f t="shared" si="7"/>
        <v>0</v>
      </c>
      <c r="Y49" s="34">
        <f t="shared" si="8"/>
        <v>0</v>
      </c>
      <c r="Z49" s="34">
        <f>LARGE($D49:G49,1)+LARGE($D49:G49,2)+LARGE($D49:G49,3)</f>
        <v>0</v>
      </c>
      <c r="AA49" s="34">
        <f>LARGE($D49:H49,1)+LARGE($D49:H49,2)+LARGE($D49:H49,3)</f>
        <v>0</v>
      </c>
      <c r="AB49" s="34">
        <f>LARGE($D49:I49,1)+LARGE($D49:I49,2)+LARGE($D49:I49,3)</f>
        <v>0</v>
      </c>
      <c r="AC49" s="34">
        <f>LARGE($D49:J49,1)+LARGE($D49:J49,2)+LARGE($D49:J49,3)</f>
        <v>0</v>
      </c>
      <c r="AD49" s="34">
        <f>LARGE($D49:K49,1)+LARGE($D49:K49,2)+LARGE($D49:K49,3)</f>
        <v>0</v>
      </c>
      <c r="AE49" s="34">
        <f>LARGE($D49:L49,1)+LARGE($D49:L49,2)+LARGE($D49:L49,3)</f>
        <v>0</v>
      </c>
      <c r="AF49" s="34">
        <f>LARGE($D49:M49,1)+LARGE($D49:M49,2)+LARGE($D49:M49,3)</f>
        <v>0</v>
      </c>
      <c r="AG49" s="34">
        <f>LARGE($D49:N49,1)+LARGE($D49:N49,2)+LARGE($D49:N49,3)</f>
        <v>0</v>
      </c>
      <c r="AH49" s="34">
        <f>LARGE($D49:P49,1)+LARGE($D49:P49,2)+LARGE($D49:P49,3)</f>
        <v>0</v>
      </c>
    </row>
    <row r="50" spans="1:34" ht="12.75">
      <c r="A50" s="165" t="s">
        <v>101</v>
      </c>
      <c r="B50" s="167" t="s">
        <v>56</v>
      </c>
      <c r="C50" s="163" t="s">
        <v>9</v>
      </c>
      <c r="D50" s="155">
        <v>0</v>
      </c>
      <c r="E50" s="155">
        <v>0</v>
      </c>
      <c r="F50" s="155">
        <v>0</v>
      </c>
      <c r="G50" s="155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28">
        <f>LARGE(D50:N50,1)+LARGE(D50:N50,2)+LARGE(D50:N50,3)</f>
        <v>0</v>
      </c>
      <c r="R50" s="38"/>
      <c r="S50" s="30"/>
      <c r="T50" s="31"/>
      <c r="V50" s="32" t="str">
        <f t="shared" si="5"/>
        <v>КоробковаОльга</v>
      </c>
      <c r="W50" s="33">
        <f t="shared" si="6"/>
        <v>0</v>
      </c>
      <c r="X50" s="34">
        <f t="shared" si="7"/>
        <v>0</v>
      </c>
      <c r="Y50" s="34">
        <f t="shared" si="8"/>
        <v>0</v>
      </c>
      <c r="Z50" s="34">
        <f>LARGE($D50:G50,1)+LARGE($D50:G50,2)+LARGE($D50:G50,3)</f>
        <v>0</v>
      </c>
      <c r="AA50" s="34">
        <f>LARGE($D50:H50,1)+LARGE($D50:H50,2)+LARGE($D50:H50,3)</f>
        <v>0</v>
      </c>
      <c r="AB50" s="34">
        <f>LARGE($D50:I50,1)+LARGE($D50:I50,2)+LARGE($D50:I50,3)</f>
        <v>0</v>
      </c>
      <c r="AC50" s="34">
        <f>LARGE($D50:J50,1)+LARGE($D50:J50,2)+LARGE($D50:J50,3)</f>
        <v>0</v>
      </c>
      <c r="AD50" s="34">
        <f>LARGE($D50:K50,1)+LARGE($D50:K50,2)+LARGE($D50:K50,3)</f>
        <v>0</v>
      </c>
      <c r="AE50" s="34">
        <f>LARGE($D50:L50,1)+LARGE($D50:L50,2)+LARGE($D50:L50,3)</f>
        <v>0</v>
      </c>
      <c r="AF50" s="34">
        <f>LARGE($D50:M50,1)+LARGE($D50:M50,2)+LARGE($D50:M50,3)</f>
        <v>0</v>
      </c>
      <c r="AG50" s="34">
        <f>LARGE($D50:N50,1)+LARGE($D50:N50,2)+LARGE($D50:N50,3)</f>
        <v>0</v>
      </c>
      <c r="AH50" s="34">
        <f>LARGE($D50:P50,1)+LARGE($D50:P50,2)+LARGE($D50:P50,3)</f>
        <v>0</v>
      </c>
    </row>
    <row r="51" spans="1:34" ht="12.75">
      <c r="A51" s="184" t="s">
        <v>102</v>
      </c>
      <c r="B51" s="186" t="s">
        <v>103</v>
      </c>
      <c r="C51" s="169" t="s">
        <v>15</v>
      </c>
      <c r="D51" s="155">
        <v>0</v>
      </c>
      <c r="E51" s="155">
        <v>0</v>
      </c>
      <c r="F51" s="155">
        <v>0</v>
      </c>
      <c r="G51" s="155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28">
        <f>LARGE(D51:N51,1)+LARGE(D51:N51,2)+LARGE(D51:N51,3)</f>
        <v>0</v>
      </c>
      <c r="R51" s="38"/>
      <c r="S51" s="30"/>
      <c r="T51" s="31"/>
      <c r="V51" s="32" t="str">
        <f t="shared" si="5"/>
        <v>УвароваАнтонина</v>
      </c>
      <c r="W51" s="33">
        <f t="shared" si="6"/>
        <v>0</v>
      </c>
      <c r="X51" s="34">
        <f t="shared" si="7"/>
        <v>0</v>
      </c>
      <c r="Y51" s="34">
        <f t="shared" si="8"/>
        <v>0</v>
      </c>
      <c r="Z51" s="34">
        <f>LARGE($D51:G51,1)+LARGE($D51:G51,2)+LARGE($D51:G51,3)</f>
        <v>0</v>
      </c>
      <c r="AA51" s="34">
        <f>LARGE($D51:H51,1)+LARGE($D51:H51,2)+LARGE($D51:H51,3)</f>
        <v>0</v>
      </c>
      <c r="AB51" s="34">
        <f>LARGE($D51:I51,1)+LARGE($D51:I51,2)+LARGE($D51:I51,3)</f>
        <v>0</v>
      </c>
      <c r="AC51" s="34">
        <f>LARGE($D51:J51,1)+LARGE($D51:J51,2)+LARGE($D51:J51,3)</f>
        <v>0</v>
      </c>
      <c r="AD51" s="34">
        <f>LARGE($D51:K51,1)+LARGE($D51:K51,2)+LARGE($D51:K51,3)</f>
        <v>0</v>
      </c>
      <c r="AE51" s="34">
        <f>LARGE($D51:L51,1)+LARGE($D51:L51,2)+LARGE($D51:L51,3)</f>
        <v>0</v>
      </c>
      <c r="AF51" s="34">
        <f>LARGE($D51:M51,1)+LARGE($D51:M51,2)+LARGE($D51:M51,3)</f>
        <v>0</v>
      </c>
      <c r="AG51" s="34">
        <f>LARGE($D51:N51,1)+LARGE($D51:N51,2)+LARGE($D51:N51,3)</f>
        <v>0</v>
      </c>
      <c r="AH51" s="34">
        <f>LARGE($D51:P51,1)+LARGE($D51:P51,2)+LARGE($D51:P51,3)</f>
        <v>0</v>
      </c>
    </row>
    <row r="52" spans="1:34" ht="12.75">
      <c r="A52" s="165" t="s">
        <v>104</v>
      </c>
      <c r="B52" s="167" t="s">
        <v>73</v>
      </c>
      <c r="C52" s="171" t="s">
        <v>9</v>
      </c>
      <c r="D52" s="155">
        <v>0</v>
      </c>
      <c r="E52" s="155">
        <v>0</v>
      </c>
      <c r="F52" s="155">
        <v>0</v>
      </c>
      <c r="G52" s="155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28">
        <f>LARGE(D52:N52,1)+LARGE(D52:N52,2)+LARGE(D52:N52,3)</f>
        <v>0</v>
      </c>
      <c r="R52" s="38"/>
      <c r="S52" s="30"/>
      <c r="T52" s="31"/>
      <c r="V52" s="32" t="str">
        <f t="shared" si="5"/>
        <v>ПодмарьковаМария</v>
      </c>
      <c r="W52" s="33">
        <f t="shared" si="6"/>
        <v>0</v>
      </c>
      <c r="X52" s="34">
        <f t="shared" si="7"/>
        <v>0</v>
      </c>
      <c r="Y52" s="34">
        <f t="shared" si="8"/>
        <v>0</v>
      </c>
      <c r="Z52" s="34">
        <f>LARGE($D52:G52,1)+LARGE($D52:G52,2)+LARGE($D52:G52,3)</f>
        <v>0</v>
      </c>
      <c r="AA52" s="34">
        <f>LARGE($D52:H52,1)+LARGE($D52:H52,2)+LARGE($D52:H52,3)</f>
        <v>0</v>
      </c>
      <c r="AB52" s="34">
        <f>LARGE($D52:I52,1)+LARGE($D52:I52,2)+LARGE($D52:I52,3)</f>
        <v>0</v>
      </c>
      <c r="AC52" s="34">
        <f>LARGE($D52:J52,1)+LARGE($D52:J52,2)+LARGE($D52:J52,3)</f>
        <v>0</v>
      </c>
      <c r="AD52" s="34">
        <f>LARGE($D52:K52,1)+LARGE($D52:K52,2)+LARGE($D52:K52,3)</f>
        <v>0</v>
      </c>
      <c r="AE52" s="34">
        <f>LARGE($D52:L52,1)+LARGE($D52:L52,2)+LARGE($D52:L52,3)</f>
        <v>0</v>
      </c>
      <c r="AF52" s="34">
        <f>LARGE($D52:M52,1)+LARGE($D52:M52,2)+LARGE($D52:M52,3)</f>
        <v>0</v>
      </c>
      <c r="AG52" s="34">
        <f>LARGE($D52:N52,1)+LARGE($D52:N52,2)+LARGE($D52:N52,3)</f>
        <v>0</v>
      </c>
      <c r="AH52" s="34">
        <f>LARGE($D52:P52,1)+LARGE($D52:P52,2)+LARGE($D52:P52,3)</f>
        <v>0</v>
      </c>
    </row>
    <row r="53" spans="1:34" ht="12.75">
      <c r="A53" s="165" t="s">
        <v>105</v>
      </c>
      <c r="B53" s="167" t="s">
        <v>73</v>
      </c>
      <c r="C53" s="171" t="s">
        <v>9</v>
      </c>
      <c r="D53" s="155">
        <v>0</v>
      </c>
      <c r="E53" s="155">
        <v>0</v>
      </c>
      <c r="F53" s="155">
        <v>0</v>
      </c>
      <c r="G53" s="155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28">
        <f>LARGE(D53:N53,1)+LARGE(D53:N53,2)+LARGE(D53:N53,3)</f>
        <v>0</v>
      </c>
      <c r="R53" s="38"/>
      <c r="S53" s="30"/>
      <c r="T53" s="31"/>
      <c r="V53" s="32" t="str">
        <f t="shared" si="5"/>
        <v>РабчунМария</v>
      </c>
      <c r="W53" s="33">
        <f t="shared" si="6"/>
        <v>0</v>
      </c>
      <c r="X53" s="34">
        <f t="shared" si="7"/>
        <v>0</v>
      </c>
      <c r="Y53" s="34">
        <f t="shared" si="8"/>
        <v>0</v>
      </c>
      <c r="Z53" s="34">
        <f>LARGE($D53:G53,1)+LARGE($D53:G53,2)+LARGE($D53:G53,3)</f>
        <v>0</v>
      </c>
      <c r="AA53" s="34">
        <f>LARGE($D53:H53,1)+LARGE($D53:H53,2)+LARGE($D53:H53,3)</f>
        <v>0</v>
      </c>
      <c r="AB53" s="34">
        <f>LARGE($D53:I53,1)+LARGE($D53:I53,2)+LARGE($D53:I53,3)</f>
        <v>0</v>
      </c>
      <c r="AC53" s="34">
        <f>LARGE($D53:J53,1)+LARGE($D53:J53,2)+LARGE($D53:J53,3)</f>
        <v>0</v>
      </c>
      <c r="AD53" s="34">
        <f>LARGE($D53:K53,1)+LARGE($D53:K53,2)+LARGE($D53:K53,3)</f>
        <v>0</v>
      </c>
      <c r="AE53" s="34">
        <f>LARGE($D53:L53,1)+LARGE($D53:L53,2)+LARGE($D53:L53,3)</f>
        <v>0</v>
      </c>
      <c r="AF53" s="34">
        <f>LARGE($D53:M53,1)+LARGE($D53:M53,2)+LARGE($D53:M53,3)</f>
        <v>0</v>
      </c>
      <c r="AG53" s="34">
        <f>LARGE($D53:N53,1)+LARGE($D53:N53,2)+LARGE($D53:N53,3)</f>
        <v>0</v>
      </c>
      <c r="AH53" s="34">
        <f>LARGE($D53:P53,1)+LARGE($D53:P53,2)+LARGE($D53:P53,3)</f>
        <v>0</v>
      </c>
    </row>
    <row r="54" spans="1:34" ht="12.75">
      <c r="A54" s="165" t="s">
        <v>106</v>
      </c>
      <c r="B54" s="167" t="s">
        <v>107</v>
      </c>
      <c r="C54" s="171" t="s">
        <v>9</v>
      </c>
      <c r="D54" s="155">
        <v>0</v>
      </c>
      <c r="E54" s="155">
        <v>0</v>
      </c>
      <c r="F54" s="155">
        <v>0</v>
      </c>
      <c r="G54" s="156">
        <v>0</v>
      </c>
      <c r="H54" s="156">
        <v>0</v>
      </c>
      <c r="I54" s="155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28">
        <f>LARGE(D54:N54,1)+LARGE(D54:N54,2)+LARGE(D54:N54,3)</f>
        <v>0</v>
      </c>
      <c r="R54" s="38"/>
      <c r="S54" s="30"/>
      <c r="T54" s="31"/>
      <c r="V54" s="32" t="str">
        <f t="shared" si="5"/>
        <v>ТокареваМарина</v>
      </c>
      <c r="W54" s="33">
        <f t="shared" si="6"/>
        <v>0</v>
      </c>
      <c r="X54" s="34">
        <f t="shared" si="7"/>
        <v>0</v>
      </c>
      <c r="Y54" s="34">
        <f t="shared" si="8"/>
        <v>0</v>
      </c>
      <c r="Z54" s="34">
        <f>LARGE($D54:G54,1)+LARGE($D54:G54,2)+LARGE($D54:G54,3)</f>
        <v>0</v>
      </c>
      <c r="AA54" s="34">
        <f>LARGE($D54:H54,1)+LARGE($D54:H54,2)+LARGE($D54:H54,3)</f>
        <v>0</v>
      </c>
      <c r="AB54" s="34">
        <f>LARGE($D54:I54,1)+LARGE($D54:I54,2)+LARGE($D54:I54,3)</f>
        <v>0</v>
      </c>
      <c r="AC54" s="34">
        <f>LARGE($D54:J54,1)+LARGE($D54:J54,2)+LARGE($D54:J54,3)</f>
        <v>0</v>
      </c>
      <c r="AD54" s="34">
        <f>LARGE($D54:K54,1)+LARGE($D54:K54,2)+LARGE($D54:K54,3)</f>
        <v>0</v>
      </c>
      <c r="AE54" s="34">
        <f>LARGE($D54:L54,1)+LARGE($D54:L54,2)+LARGE($D54:L54,3)</f>
        <v>0</v>
      </c>
      <c r="AF54" s="34">
        <f>LARGE($D54:M54,1)+LARGE($D54:M54,2)+LARGE($D54:M54,3)</f>
        <v>0</v>
      </c>
      <c r="AG54" s="34">
        <f>LARGE($D54:N54,1)+LARGE($D54:N54,2)+LARGE($D54:N54,3)</f>
        <v>0</v>
      </c>
      <c r="AH54" s="34">
        <f>LARGE($D54:P54,1)+LARGE($D54:P54,2)+LARGE($D54:P54,3)</f>
        <v>0</v>
      </c>
    </row>
    <row r="55" spans="1:34" ht="12.75">
      <c r="A55" s="165" t="s">
        <v>108</v>
      </c>
      <c r="B55" s="167" t="s">
        <v>97</v>
      </c>
      <c r="C55" s="171" t="s">
        <v>14</v>
      </c>
      <c r="D55" s="155">
        <v>0</v>
      </c>
      <c r="E55" s="155">
        <v>0</v>
      </c>
      <c r="F55" s="155">
        <v>0</v>
      </c>
      <c r="G55" s="156">
        <v>0</v>
      </c>
      <c r="H55" s="156">
        <v>0</v>
      </c>
      <c r="I55" s="155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28">
        <f>LARGE(D55:N55,1)+LARGE(D55:N55,2)+LARGE(D55:N55,3)</f>
        <v>0</v>
      </c>
      <c r="R55" s="38"/>
      <c r="S55" s="30"/>
      <c r="T55" s="31"/>
      <c r="V55" s="32" t="str">
        <f t="shared" si="5"/>
        <v>ВовкАнастасия</v>
      </c>
      <c r="W55" s="33">
        <f t="shared" si="6"/>
        <v>0</v>
      </c>
      <c r="X55" s="34">
        <f t="shared" si="7"/>
        <v>0</v>
      </c>
      <c r="Y55" s="34">
        <f t="shared" si="8"/>
        <v>0</v>
      </c>
      <c r="Z55" s="34">
        <f>LARGE($D55:G55,1)+LARGE($D55:G55,2)+LARGE($D55:G55,3)</f>
        <v>0</v>
      </c>
      <c r="AA55" s="34">
        <f>LARGE($D55:H55,1)+LARGE($D55:H55,2)+LARGE($D55:H55,3)</f>
        <v>0</v>
      </c>
      <c r="AB55" s="34">
        <f>LARGE($D55:I55,1)+LARGE($D55:I55,2)+LARGE($D55:I55,3)</f>
        <v>0</v>
      </c>
      <c r="AC55" s="34">
        <f>LARGE($D55:J55,1)+LARGE($D55:J55,2)+LARGE($D55:J55,3)</f>
        <v>0</v>
      </c>
      <c r="AD55" s="34">
        <f>LARGE($D55:K55,1)+LARGE($D55:K55,2)+LARGE($D55:K55,3)</f>
        <v>0</v>
      </c>
      <c r="AE55" s="34">
        <f>LARGE($D55:L55,1)+LARGE($D55:L55,2)+LARGE($D55:L55,3)</f>
        <v>0</v>
      </c>
      <c r="AF55" s="34">
        <f>LARGE($D55:M55,1)+LARGE($D55:M55,2)+LARGE($D55:M55,3)</f>
        <v>0</v>
      </c>
      <c r="AG55" s="34">
        <f>LARGE($D55:N55,1)+LARGE($D55:N55,2)+LARGE($D55:N55,3)</f>
        <v>0</v>
      </c>
      <c r="AH55" s="34">
        <f>LARGE($D55:P55,1)+LARGE($D55:P55,2)+LARGE($D55:P55,3)</f>
        <v>0</v>
      </c>
    </row>
    <row r="56" spans="1:34" ht="12.75">
      <c r="A56" s="165" t="s">
        <v>109</v>
      </c>
      <c r="B56" s="167" t="s">
        <v>75</v>
      </c>
      <c r="C56" s="169" t="s">
        <v>12</v>
      </c>
      <c r="D56" s="155">
        <v>0</v>
      </c>
      <c r="E56" s="155">
        <v>0</v>
      </c>
      <c r="F56" s="155">
        <v>0</v>
      </c>
      <c r="G56" s="156">
        <v>0</v>
      </c>
      <c r="H56" s="155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28">
        <f>LARGE(D56:N56,1)+LARGE(D56:N56,2)+LARGE(D56:N56,3)</f>
        <v>0</v>
      </c>
      <c r="R56" s="38"/>
      <c r="S56" s="30"/>
      <c r="T56" s="31"/>
      <c r="V56" s="32" t="str">
        <f t="shared" si="5"/>
        <v>КрепчукОксана</v>
      </c>
      <c r="W56" s="33">
        <f t="shared" si="6"/>
        <v>0</v>
      </c>
      <c r="X56" s="34">
        <f t="shared" si="7"/>
        <v>0</v>
      </c>
      <c r="Y56" s="34">
        <f t="shared" si="8"/>
        <v>0</v>
      </c>
      <c r="Z56" s="34">
        <f>LARGE($D56:G56,1)+LARGE($D56:G56,2)+LARGE($D56:G56,3)</f>
        <v>0</v>
      </c>
      <c r="AA56" s="34">
        <f>LARGE($D56:H56,1)+LARGE($D56:H56,2)+LARGE($D56:H56,3)</f>
        <v>0</v>
      </c>
      <c r="AB56" s="34">
        <f>LARGE($D56:I56,1)+LARGE($D56:I56,2)+LARGE($D56:I56,3)</f>
        <v>0</v>
      </c>
      <c r="AC56" s="34">
        <f>LARGE($D56:J56,1)+LARGE($D56:J56,2)+LARGE($D56:J56,3)</f>
        <v>0</v>
      </c>
      <c r="AD56" s="34">
        <f>LARGE($D56:K56,1)+LARGE($D56:K56,2)+LARGE($D56:K56,3)</f>
        <v>0</v>
      </c>
      <c r="AE56" s="34">
        <f>LARGE($D56:L56,1)+LARGE($D56:L56,2)+LARGE($D56:L56,3)</f>
        <v>0</v>
      </c>
      <c r="AF56" s="34">
        <f>LARGE($D56:M56,1)+LARGE($D56:M56,2)+LARGE($D56:M56,3)</f>
        <v>0</v>
      </c>
      <c r="AG56" s="34">
        <f>LARGE($D56:N56,1)+LARGE($D56:N56,2)+LARGE($D56:N56,3)</f>
        <v>0</v>
      </c>
      <c r="AH56" s="34">
        <f>LARGE($D56:P56,1)+LARGE($D56:P56,2)+LARGE($D56:P56,3)</f>
        <v>0</v>
      </c>
    </row>
    <row r="57" spans="1:34" ht="12.75">
      <c r="A57" s="35"/>
      <c r="B57" s="36"/>
      <c r="C57" s="37"/>
      <c r="D57" s="155">
        <v>0</v>
      </c>
      <c r="E57" s="155">
        <v>0</v>
      </c>
      <c r="F57" s="155">
        <v>0</v>
      </c>
      <c r="G57" s="156">
        <v>0</v>
      </c>
      <c r="H57" s="155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72">
        <f>VLOOKUP($A57&amp;$B57,'23-24.10'!$L$10:$M$49,2,FALSE)</f>
        <v>0</v>
      </c>
      <c r="O57" s="156">
        <v>0</v>
      </c>
      <c r="P57" s="156">
        <v>0</v>
      </c>
      <c r="Q57" s="28">
        <f aca="true" t="shared" si="9" ref="Q56:Q69">LARGE(D57:N57,1)+LARGE(D57:N57,2)+LARGE(D57:N57,3)</f>
        <v>0</v>
      </c>
      <c r="R57" s="38"/>
      <c r="S57" s="30"/>
      <c r="T57" s="31"/>
      <c r="V57" s="32">
        <f t="shared" si="5"/>
      </c>
      <c r="W57" s="33">
        <f t="shared" si="6"/>
        <v>0</v>
      </c>
      <c r="X57" s="34">
        <f t="shared" si="7"/>
        <v>0</v>
      </c>
      <c r="Y57" s="34">
        <f t="shared" si="8"/>
        <v>0</v>
      </c>
      <c r="Z57" s="34">
        <f>LARGE($D57:G57,1)+LARGE($D57:G57,2)+LARGE($D57:G57,3)</f>
        <v>0</v>
      </c>
      <c r="AA57" s="34">
        <f>LARGE($D57:H57,1)+LARGE($D57:H57,2)+LARGE($D57:H57,3)</f>
        <v>0</v>
      </c>
      <c r="AB57" s="34">
        <f>LARGE($D57:I57,1)+LARGE($D57:I57,2)+LARGE($D57:I57,3)</f>
        <v>0</v>
      </c>
      <c r="AC57" s="34">
        <f>LARGE($D57:J57,1)+LARGE($D57:J57,2)+LARGE($D57:J57,3)</f>
        <v>0</v>
      </c>
      <c r="AD57" s="34">
        <f>LARGE($D57:K57,1)+LARGE($D57:K57,2)+LARGE($D57:K57,3)</f>
        <v>0</v>
      </c>
      <c r="AE57" s="34">
        <f>LARGE($D57:L57,1)+LARGE($D57:L57,2)+LARGE($D57:L57,3)</f>
        <v>0</v>
      </c>
      <c r="AF57" s="34">
        <f>LARGE($D57:M57,1)+LARGE($D57:M57,2)+LARGE($D57:M57,3)</f>
        <v>0</v>
      </c>
      <c r="AG57" s="34">
        <f>LARGE($D57:N57,1)+LARGE($D57:N57,2)+LARGE($D57:N57,3)</f>
        <v>0</v>
      </c>
      <c r="AH57" s="34">
        <f>LARGE($D57:P57,1)+LARGE($D57:P57,2)+LARGE($D57:P57,3)</f>
        <v>0</v>
      </c>
    </row>
    <row r="58" spans="1:34" ht="12.75">
      <c r="A58" s="35"/>
      <c r="B58" s="36"/>
      <c r="C58" s="39"/>
      <c r="D58" s="155">
        <v>0</v>
      </c>
      <c r="E58" s="155">
        <v>0</v>
      </c>
      <c r="F58" s="155">
        <v>0</v>
      </c>
      <c r="G58" s="156">
        <v>0</v>
      </c>
      <c r="H58" s="155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28">
        <f t="shared" si="9"/>
        <v>0</v>
      </c>
      <c r="R58" s="38"/>
      <c r="S58" s="30"/>
      <c r="T58" s="31"/>
      <c r="V58" s="32">
        <f t="shared" si="5"/>
      </c>
      <c r="W58" s="33">
        <f t="shared" si="6"/>
        <v>0</v>
      </c>
      <c r="X58" s="34">
        <f t="shared" si="7"/>
        <v>0</v>
      </c>
      <c r="Y58" s="34">
        <f t="shared" si="8"/>
        <v>0</v>
      </c>
      <c r="Z58" s="34">
        <f>LARGE($D58:G58,1)+LARGE($D58:G58,2)+LARGE($D58:G58,3)</f>
        <v>0</v>
      </c>
      <c r="AA58" s="34">
        <f>LARGE($D58:H58,1)+LARGE($D58:H58,2)+LARGE($D58:H58,3)</f>
        <v>0</v>
      </c>
      <c r="AB58" s="34">
        <f>LARGE($D58:I58,1)+LARGE($D58:I58,2)+LARGE($D58:I58,3)</f>
        <v>0</v>
      </c>
      <c r="AC58" s="34">
        <f>LARGE($D58:J58,1)+LARGE($D58:J58,2)+LARGE($D58:J58,3)</f>
        <v>0</v>
      </c>
      <c r="AD58" s="34">
        <f>LARGE($D58:K58,1)+LARGE($D58:K58,2)+LARGE($D58:K58,3)</f>
        <v>0</v>
      </c>
      <c r="AE58" s="34">
        <f>LARGE($D58:L58,1)+LARGE($D58:L58,2)+LARGE($D58:L58,3)</f>
        <v>0</v>
      </c>
      <c r="AF58" s="34">
        <f>LARGE($D58:M58,1)+LARGE($D58:M58,2)+LARGE($D58:M58,3)</f>
        <v>0</v>
      </c>
      <c r="AG58" s="34">
        <f>LARGE($D58:N58,1)+LARGE($D58:N58,2)+LARGE($D58:N58,3)</f>
        <v>0</v>
      </c>
      <c r="AH58" s="34">
        <f>LARGE($D58:P58,1)+LARGE($D58:P58,2)+LARGE($D58:P58,3)</f>
        <v>0</v>
      </c>
    </row>
    <row r="59" spans="1:34" ht="12.75">
      <c r="A59" s="35"/>
      <c r="B59" s="36"/>
      <c r="C59" s="39"/>
      <c r="D59" s="155">
        <v>0</v>
      </c>
      <c r="E59" s="155">
        <v>0</v>
      </c>
      <c r="F59" s="155">
        <v>0</v>
      </c>
      <c r="G59" s="156">
        <v>0</v>
      </c>
      <c r="H59" s="155">
        <v>0</v>
      </c>
      <c r="I59" s="156">
        <v>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28">
        <f t="shared" si="9"/>
        <v>0</v>
      </c>
      <c r="R59" s="38"/>
      <c r="S59" s="30"/>
      <c r="T59" s="31"/>
      <c r="V59" s="32">
        <f t="shared" si="5"/>
      </c>
      <c r="W59" s="33">
        <f t="shared" si="6"/>
        <v>0</v>
      </c>
      <c r="X59" s="34">
        <f t="shared" si="7"/>
        <v>0</v>
      </c>
      <c r="Y59" s="34">
        <f t="shared" si="8"/>
        <v>0</v>
      </c>
      <c r="Z59" s="34">
        <f>LARGE($D59:G59,1)+LARGE($D59:G59,2)+LARGE($D59:G59,3)</f>
        <v>0</v>
      </c>
      <c r="AA59" s="34">
        <f>LARGE($D59:H59,1)+LARGE($D59:H59,2)+LARGE($D59:H59,3)</f>
        <v>0</v>
      </c>
      <c r="AB59" s="34">
        <f>LARGE($D59:I59,1)+LARGE($D59:I59,2)+LARGE($D59:I59,3)</f>
        <v>0</v>
      </c>
      <c r="AC59" s="34">
        <f>LARGE($D59:J59,1)+LARGE($D59:J59,2)+LARGE($D59:J59,3)</f>
        <v>0</v>
      </c>
      <c r="AD59" s="34">
        <f>LARGE($D59:K59,1)+LARGE($D59:K59,2)+LARGE($D59:K59,3)</f>
        <v>0</v>
      </c>
      <c r="AE59" s="34">
        <f>LARGE($D59:L59,1)+LARGE($D59:L59,2)+LARGE($D59:L59,3)</f>
        <v>0</v>
      </c>
      <c r="AF59" s="34">
        <f>LARGE($D59:M59,1)+LARGE($D59:M59,2)+LARGE($D59:M59,3)</f>
        <v>0</v>
      </c>
      <c r="AG59" s="34">
        <f>LARGE($D59:N59,1)+LARGE($D59:N59,2)+LARGE($D59:N59,3)</f>
        <v>0</v>
      </c>
      <c r="AH59" s="34">
        <f>LARGE($D59:P59,1)+LARGE($D59:P59,2)+LARGE($D59:P59,3)</f>
        <v>0</v>
      </c>
    </row>
    <row r="60" spans="1:34" ht="12.75">
      <c r="A60" s="35"/>
      <c r="B60" s="36"/>
      <c r="C60" s="37"/>
      <c r="D60" s="155">
        <v>0</v>
      </c>
      <c r="E60" s="155">
        <v>0</v>
      </c>
      <c r="F60" s="155">
        <v>0</v>
      </c>
      <c r="G60" s="156">
        <v>0</v>
      </c>
      <c r="H60" s="155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28">
        <f t="shared" si="9"/>
        <v>0</v>
      </c>
      <c r="R60" s="38"/>
      <c r="S60" s="30"/>
      <c r="T60" s="31"/>
      <c r="V60" s="32">
        <f t="shared" si="5"/>
      </c>
      <c r="W60" s="33">
        <f t="shared" si="6"/>
        <v>0</v>
      </c>
      <c r="X60" s="34">
        <f t="shared" si="7"/>
        <v>0</v>
      </c>
      <c r="Y60" s="34">
        <f t="shared" si="8"/>
        <v>0</v>
      </c>
      <c r="Z60" s="34">
        <f>LARGE($D60:G60,1)+LARGE($D60:G60,2)+LARGE($D60:G60,3)</f>
        <v>0</v>
      </c>
      <c r="AA60" s="34">
        <f>LARGE($D60:H60,1)+LARGE($D60:H60,2)+LARGE($D60:H60,3)</f>
        <v>0</v>
      </c>
      <c r="AB60" s="34">
        <f>LARGE($D60:I60,1)+LARGE($D60:I60,2)+LARGE($D60:I60,3)</f>
        <v>0</v>
      </c>
      <c r="AC60" s="34">
        <f>LARGE($D60:J60,1)+LARGE($D60:J60,2)+LARGE($D60:J60,3)</f>
        <v>0</v>
      </c>
      <c r="AD60" s="34">
        <f>LARGE($D60:K60,1)+LARGE($D60:K60,2)+LARGE($D60:K60,3)</f>
        <v>0</v>
      </c>
      <c r="AE60" s="34">
        <f>LARGE($D60:L60,1)+LARGE($D60:L60,2)+LARGE($D60:L60,3)</f>
        <v>0</v>
      </c>
      <c r="AF60" s="34">
        <f>LARGE($D60:M60,1)+LARGE($D60:M60,2)+LARGE($D60:M60,3)</f>
        <v>0</v>
      </c>
      <c r="AG60" s="34">
        <f>LARGE($D60:N60,1)+LARGE($D60:N60,2)+LARGE($D60:N60,3)</f>
        <v>0</v>
      </c>
      <c r="AH60" s="34">
        <f>LARGE($D60:P60,1)+LARGE($D60:P60,2)+LARGE($D60:P60,3)</f>
        <v>0</v>
      </c>
    </row>
    <row r="61" spans="1:34" ht="12.75">
      <c r="A61" s="35"/>
      <c r="B61" s="36"/>
      <c r="C61" s="39"/>
      <c r="D61" s="155">
        <v>0</v>
      </c>
      <c r="E61" s="155">
        <v>0</v>
      </c>
      <c r="F61" s="155">
        <v>0</v>
      </c>
      <c r="G61" s="156">
        <v>0</v>
      </c>
      <c r="H61" s="155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28">
        <f t="shared" si="9"/>
        <v>0</v>
      </c>
      <c r="R61" s="38"/>
      <c r="S61" s="30"/>
      <c r="T61" s="31"/>
      <c r="V61" s="32">
        <f t="shared" si="5"/>
      </c>
      <c r="W61" s="33">
        <f t="shared" si="6"/>
        <v>0</v>
      </c>
      <c r="X61" s="34">
        <f t="shared" si="7"/>
        <v>0</v>
      </c>
      <c r="Y61" s="34">
        <f t="shared" si="8"/>
        <v>0</v>
      </c>
      <c r="Z61" s="34">
        <f>LARGE($D61:G61,1)+LARGE($D61:G61,2)+LARGE($D61:G61,3)</f>
        <v>0</v>
      </c>
      <c r="AA61" s="34">
        <f>LARGE($D61:H61,1)+LARGE($D61:H61,2)+LARGE($D61:H61,3)</f>
        <v>0</v>
      </c>
      <c r="AB61" s="34">
        <f>LARGE($D61:I61,1)+LARGE($D61:I61,2)+LARGE($D61:I61,3)</f>
        <v>0</v>
      </c>
      <c r="AC61" s="34">
        <f>LARGE($D61:J61,1)+LARGE($D61:J61,2)+LARGE($D61:J61,3)</f>
        <v>0</v>
      </c>
      <c r="AD61" s="34">
        <f>LARGE($D61:K61,1)+LARGE($D61:K61,2)+LARGE($D61:K61,3)</f>
        <v>0</v>
      </c>
      <c r="AE61" s="34">
        <f>LARGE($D61:L61,1)+LARGE($D61:L61,2)+LARGE($D61:L61,3)</f>
        <v>0</v>
      </c>
      <c r="AF61" s="34">
        <f>LARGE($D61:M61,1)+LARGE($D61:M61,2)+LARGE($D61:M61,3)</f>
        <v>0</v>
      </c>
      <c r="AG61" s="34">
        <f>LARGE($D61:N61,1)+LARGE($D61:N61,2)+LARGE($D61:N61,3)</f>
        <v>0</v>
      </c>
      <c r="AH61" s="34">
        <f>LARGE($D61:P61,1)+LARGE($D61:P61,2)+LARGE($D61:P61,3)</f>
        <v>0</v>
      </c>
    </row>
    <row r="62" spans="1:34" ht="12.75">
      <c r="A62" s="35"/>
      <c r="B62" s="36"/>
      <c r="C62" s="39"/>
      <c r="D62" s="155">
        <v>0</v>
      </c>
      <c r="E62" s="155">
        <v>0</v>
      </c>
      <c r="F62" s="155">
        <v>0</v>
      </c>
      <c r="G62" s="156">
        <v>0</v>
      </c>
      <c r="H62" s="155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28">
        <f t="shared" si="9"/>
        <v>0</v>
      </c>
      <c r="R62" s="38"/>
      <c r="S62" s="30"/>
      <c r="T62" s="31"/>
      <c r="V62" s="32">
        <f t="shared" si="5"/>
      </c>
      <c r="W62" s="33">
        <f t="shared" si="6"/>
        <v>0</v>
      </c>
      <c r="X62" s="34">
        <f t="shared" si="7"/>
        <v>0</v>
      </c>
      <c r="Y62" s="34">
        <f t="shared" si="8"/>
        <v>0</v>
      </c>
      <c r="Z62" s="34">
        <f>LARGE($D62:G62,1)+LARGE($D62:G62,2)+LARGE($D62:G62,3)</f>
        <v>0</v>
      </c>
      <c r="AA62" s="34">
        <f>LARGE($D62:H62,1)+LARGE($D62:H62,2)+LARGE($D62:H62,3)</f>
        <v>0</v>
      </c>
      <c r="AB62" s="34">
        <f>LARGE($D62:I62,1)+LARGE($D62:I62,2)+LARGE($D62:I62,3)</f>
        <v>0</v>
      </c>
      <c r="AC62" s="34">
        <f>LARGE($D62:J62,1)+LARGE($D62:J62,2)+LARGE($D62:J62,3)</f>
        <v>0</v>
      </c>
      <c r="AD62" s="34">
        <f>LARGE($D62:K62,1)+LARGE($D62:K62,2)+LARGE($D62:K62,3)</f>
        <v>0</v>
      </c>
      <c r="AE62" s="34">
        <f>LARGE($D62:L62,1)+LARGE($D62:L62,2)+LARGE($D62:L62,3)</f>
        <v>0</v>
      </c>
      <c r="AF62" s="34">
        <f>LARGE($D62:M62,1)+LARGE($D62:M62,2)+LARGE($D62:M62,3)</f>
        <v>0</v>
      </c>
      <c r="AG62" s="34">
        <f>LARGE($D62:N62,1)+LARGE($D62:N62,2)+LARGE($D62:N62,3)</f>
        <v>0</v>
      </c>
      <c r="AH62" s="34">
        <f>LARGE($D62:P62,1)+LARGE($D62:P62,2)+LARGE($D62:P62,3)</f>
        <v>0</v>
      </c>
    </row>
    <row r="63" spans="1:34" ht="12.75">
      <c r="A63" s="35"/>
      <c r="B63" s="36"/>
      <c r="C63" s="37"/>
      <c r="D63" s="155">
        <v>0</v>
      </c>
      <c r="E63" s="155">
        <v>0</v>
      </c>
      <c r="F63" s="155">
        <v>0</v>
      </c>
      <c r="G63" s="156">
        <v>0</v>
      </c>
      <c r="H63" s="155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28">
        <f t="shared" si="9"/>
        <v>0</v>
      </c>
      <c r="R63" s="38"/>
      <c r="S63" s="30"/>
      <c r="T63" s="31"/>
      <c r="V63" s="32">
        <f t="shared" si="5"/>
      </c>
      <c r="W63" s="33">
        <f t="shared" si="6"/>
        <v>0</v>
      </c>
      <c r="X63" s="34">
        <f t="shared" si="7"/>
        <v>0</v>
      </c>
      <c r="Y63" s="34">
        <f t="shared" si="8"/>
        <v>0</v>
      </c>
      <c r="Z63" s="34">
        <f>LARGE($D63:G63,1)+LARGE($D63:G63,2)+LARGE($D63:G63,3)</f>
        <v>0</v>
      </c>
      <c r="AA63" s="34">
        <f>LARGE($D63:H63,1)+LARGE($D63:H63,2)+LARGE($D63:H63,3)</f>
        <v>0</v>
      </c>
      <c r="AB63" s="34">
        <f>LARGE($D63:I63,1)+LARGE($D63:I63,2)+LARGE($D63:I63,3)</f>
        <v>0</v>
      </c>
      <c r="AC63" s="34">
        <f>LARGE($D63:J63,1)+LARGE($D63:J63,2)+LARGE($D63:J63,3)</f>
        <v>0</v>
      </c>
      <c r="AD63" s="34">
        <f>LARGE($D63:K63,1)+LARGE($D63:K63,2)+LARGE($D63:K63,3)</f>
        <v>0</v>
      </c>
      <c r="AE63" s="34">
        <f>LARGE($D63:L63,1)+LARGE($D63:L63,2)+LARGE($D63:L63,3)</f>
        <v>0</v>
      </c>
      <c r="AF63" s="34">
        <f>LARGE($D63:M63,1)+LARGE($D63:M63,2)+LARGE($D63:M63,3)</f>
        <v>0</v>
      </c>
      <c r="AG63" s="34">
        <f>LARGE($D63:N63,1)+LARGE($D63:N63,2)+LARGE($D63:N63,3)</f>
        <v>0</v>
      </c>
      <c r="AH63" s="34">
        <f>LARGE($D63:P63,1)+LARGE($D63:P63,2)+LARGE($D63:P63,3)</f>
        <v>0</v>
      </c>
    </row>
    <row r="64" spans="1:34" ht="12.75">
      <c r="A64" s="35"/>
      <c r="B64" s="36"/>
      <c r="C64" s="39"/>
      <c r="D64" s="155">
        <v>0</v>
      </c>
      <c r="E64" s="155">
        <v>0</v>
      </c>
      <c r="F64" s="155">
        <v>0</v>
      </c>
      <c r="G64" s="156">
        <v>0</v>
      </c>
      <c r="H64" s="155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28">
        <f t="shared" si="9"/>
        <v>0</v>
      </c>
      <c r="R64" s="38"/>
      <c r="S64" s="30"/>
      <c r="T64" s="31"/>
      <c r="V64" s="32">
        <f t="shared" si="5"/>
      </c>
      <c r="W64" s="33">
        <f t="shared" si="6"/>
        <v>0</v>
      </c>
      <c r="X64" s="34">
        <f t="shared" si="7"/>
        <v>0</v>
      </c>
      <c r="Y64" s="34">
        <f t="shared" si="8"/>
        <v>0</v>
      </c>
      <c r="Z64" s="34">
        <f>LARGE($D64:G64,1)+LARGE($D64:G64,2)+LARGE($D64:G64,3)</f>
        <v>0</v>
      </c>
      <c r="AA64" s="34">
        <f>LARGE($D64:H64,1)+LARGE($D64:H64,2)+LARGE($D64:H64,3)</f>
        <v>0</v>
      </c>
      <c r="AB64" s="34">
        <f>LARGE($D64:I64,1)+LARGE($D64:I64,2)+LARGE($D64:I64,3)</f>
        <v>0</v>
      </c>
      <c r="AC64" s="34">
        <f>LARGE($D64:J64,1)+LARGE($D64:J64,2)+LARGE($D64:J64,3)</f>
        <v>0</v>
      </c>
      <c r="AD64" s="34">
        <f>LARGE($D64:K64,1)+LARGE($D64:K64,2)+LARGE($D64:K64,3)</f>
        <v>0</v>
      </c>
      <c r="AE64" s="34">
        <f>LARGE($D64:L64,1)+LARGE($D64:L64,2)+LARGE($D64:L64,3)</f>
        <v>0</v>
      </c>
      <c r="AF64" s="34">
        <f>LARGE($D64:M64,1)+LARGE($D64:M64,2)+LARGE($D64:M64,3)</f>
        <v>0</v>
      </c>
      <c r="AG64" s="34">
        <f>LARGE($D64:N64,1)+LARGE($D64:N64,2)+LARGE($D64:N64,3)</f>
        <v>0</v>
      </c>
      <c r="AH64" s="34">
        <f>LARGE($D64:P64,1)+LARGE($D64:P64,2)+LARGE($D64:P64,3)</f>
        <v>0</v>
      </c>
    </row>
    <row r="65" spans="1:34" ht="12.75">
      <c r="A65" s="35"/>
      <c r="B65" s="36"/>
      <c r="C65" s="37"/>
      <c r="D65" s="155">
        <v>0</v>
      </c>
      <c r="E65" s="155">
        <v>0</v>
      </c>
      <c r="F65" s="155">
        <v>0</v>
      </c>
      <c r="G65" s="156">
        <v>0</v>
      </c>
      <c r="H65" s="155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28">
        <f t="shared" si="9"/>
        <v>0</v>
      </c>
      <c r="R65" s="38"/>
      <c r="S65" s="30"/>
      <c r="T65" s="31"/>
      <c r="V65" s="32">
        <f t="shared" si="5"/>
      </c>
      <c r="W65" s="33">
        <f t="shared" si="6"/>
        <v>0</v>
      </c>
      <c r="X65" s="34">
        <f t="shared" si="7"/>
        <v>0</v>
      </c>
      <c r="Y65" s="34">
        <f t="shared" si="8"/>
        <v>0</v>
      </c>
      <c r="Z65" s="34">
        <f>LARGE($D65:G65,1)+LARGE($D65:G65,2)+LARGE($D65:G65,3)</f>
        <v>0</v>
      </c>
      <c r="AA65" s="34">
        <f>LARGE($D65:H65,1)+LARGE($D65:H65,2)+LARGE($D65:H65,3)</f>
        <v>0</v>
      </c>
      <c r="AB65" s="34">
        <f>LARGE($D65:I65,1)+LARGE($D65:I65,2)+LARGE($D65:I65,3)</f>
        <v>0</v>
      </c>
      <c r="AC65" s="34">
        <f>LARGE($D65:J65,1)+LARGE($D65:J65,2)+LARGE($D65:J65,3)</f>
        <v>0</v>
      </c>
      <c r="AD65" s="34">
        <f>LARGE($D65:K65,1)+LARGE($D65:K65,2)+LARGE($D65:K65,3)</f>
        <v>0</v>
      </c>
      <c r="AE65" s="34">
        <f>LARGE($D65:L65,1)+LARGE($D65:L65,2)+LARGE($D65:L65,3)</f>
        <v>0</v>
      </c>
      <c r="AF65" s="34">
        <f>LARGE($D65:M65,1)+LARGE($D65:M65,2)+LARGE($D65:M65,3)</f>
        <v>0</v>
      </c>
      <c r="AG65" s="34">
        <f>LARGE($D65:N65,1)+LARGE($D65:N65,2)+LARGE($D65:N65,3)</f>
        <v>0</v>
      </c>
      <c r="AH65" s="34">
        <f>LARGE($D65:P65,1)+LARGE($D65:P65,2)+LARGE($D65:P65,3)</f>
        <v>0</v>
      </c>
    </row>
    <row r="66" spans="1:34" ht="12.75">
      <c r="A66" s="35"/>
      <c r="B66" s="36"/>
      <c r="C66" s="37"/>
      <c r="D66" s="155">
        <v>0</v>
      </c>
      <c r="E66" s="155">
        <v>0</v>
      </c>
      <c r="F66" s="155">
        <v>0</v>
      </c>
      <c r="G66" s="156">
        <v>0</v>
      </c>
      <c r="H66" s="155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28">
        <f t="shared" si="9"/>
        <v>0</v>
      </c>
      <c r="R66" s="38"/>
      <c r="S66" s="30"/>
      <c r="T66" s="31"/>
      <c r="V66" s="32">
        <f t="shared" si="5"/>
      </c>
      <c r="W66" s="33">
        <f t="shared" si="6"/>
        <v>0</v>
      </c>
      <c r="X66" s="34">
        <f t="shared" si="7"/>
        <v>0</v>
      </c>
      <c r="Y66" s="34">
        <f t="shared" si="8"/>
        <v>0</v>
      </c>
      <c r="Z66" s="34">
        <f>LARGE($D66:G66,1)+LARGE($D66:G66,2)+LARGE($D66:G66,3)</f>
        <v>0</v>
      </c>
      <c r="AA66" s="34">
        <f>LARGE($D66:H66,1)+LARGE($D66:H66,2)+LARGE($D66:H66,3)</f>
        <v>0</v>
      </c>
      <c r="AB66" s="34">
        <f>LARGE($D66:I66,1)+LARGE($D66:I66,2)+LARGE($D66:I66,3)</f>
        <v>0</v>
      </c>
      <c r="AC66" s="34">
        <f>LARGE($D66:J66,1)+LARGE($D66:J66,2)+LARGE($D66:J66,3)</f>
        <v>0</v>
      </c>
      <c r="AD66" s="34">
        <f>LARGE($D66:K66,1)+LARGE($D66:K66,2)+LARGE($D66:K66,3)</f>
        <v>0</v>
      </c>
      <c r="AE66" s="34">
        <f>LARGE($D66:L66,1)+LARGE($D66:L66,2)+LARGE($D66:L66,3)</f>
        <v>0</v>
      </c>
      <c r="AF66" s="34">
        <f>LARGE($D66:M66,1)+LARGE($D66:M66,2)+LARGE($D66:M66,3)</f>
        <v>0</v>
      </c>
      <c r="AG66" s="34">
        <f>LARGE($D66:N66,1)+LARGE($D66:N66,2)+LARGE($D66:N66,3)</f>
        <v>0</v>
      </c>
      <c r="AH66" s="34">
        <f>LARGE($D66:P66,1)+LARGE($D66:P66,2)+LARGE($D66:P66,3)</f>
        <v>0</v>
      </c>
    </row>
    <row r="67" spans="1:34" ht="12.75">
      <c r="A67" s="35"/>
      <c r="B67" s="36"/>
      <c r="C67" s="37"/>
      <c r="D67" s="155">
        <v>0</v>
      </c>
      <c r="E67" s="155">
        <v>0</v>
      </c>
      <c r="F67" s="155">
        <v>0</v>
      </c>
      <c r="G67" s="156">
        <v>0</v>
      </c>
      <c r="H67" s="155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28">
        <f t="shared" si="9"/>
        <v>0</v>
      </c>
      <c r="R67" s="38"/>
      <c r="S67" s="30"/>
      <c r="T67" s="31"/>
      <c r="V67" s="32">
        <f t="shared" si="5"/>
      </c>
      <c r="W67" s="33">
        <f t="shared" si="6"/>
        <v>0</v>
      </c>
      <c r="X67" s="34">
        <f t="shared" si="7"/>
        <v>0</v>
      </c>
      <c r="Y67" s="34">
        <f t="shared" si="8"/>
        <v>0</v>
      </c>
      <c r="Z67" s="34">
        <f>LARGE($D67:G67,1)+LARGE($D67:G67,2)+LARGE($D67:G67,3)</f>
        <v>0</v>
      </c>
      <c r="AA67" s="34">
        <f>LARGE($D67:H67,1)+LARGE($D67:H67,2)+LARGE($D67:H67,3)</f>
        <v>0</v>
      </c>
      <c r="AB67" s="34">
        <f>LARGE($D67:I67,1)+LARGE($D67:I67,2)+LARGE($D67:I67,3)</f>
        <v>0</v>
      </c>
      <c r="AC67" s="34">
        <f>LARGE($D67:J67,1)+LARGE($D67:J67,2)+LARGE($D67:J67,3)</f>
        <v>0</v>
      </c>
      <c r="AD67" s="34">
        <f>LARGE($D67:K67,1)+LARGE($D67:K67,2)+LARGE($D67:K67,3)</f>
        <v>0</v>
      </c>
      <c r="AE67" s="34">
        <f>LARGE($D67:L67,1)+LARGE($D67:L67,2)+LARGE($D67:L67,3)</f>
        <v>0</v>
      </c>
      <c r="AF67" s="34">
        <f>LARGE($D67:M67,1)+LARGE($D67:M67,2)+LARGE($D67:M67,3)</f>
        <v>0</v>
      </c>
      <c r="AG67" s="34">
        <f>LARGE($D67:N67,1)+LARGE($D67:N67,2)+LARGE($D67:N67,3)</f>
        <v>0</v>
      </c>
      <c r="AH67" s="34">
        <f>LARGE($D67:P67,1)+LARGE($D67:P67,2)+LARGE($D67:P67,3)</f>
        <v>0</v>
      </c>
    </row>
    <row r="68" spans="1:34" ht="12.75">
      <c r="A68" s="40"/>
      <c r="B68" s="41"/>
      <c r="C68" s="37"/>
      <c r="D68" s="155">
        <v>0</v>
      </c>
      <c r="E68" s="155">
        <v>0</v>
      </c>
      <c r="F68" s="155">
        <v>0</v>
      </c>
      <c r="G68" s="156">
        <v>0</v>
      </c>
      <c r="H68" s="155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28">
        <f t="shared" si="9"/>
        <v>0</v>
      </c>
      <c r="R68" s="38"/>
      <c r="S68" s="30"/>
      <c r="T68" s="31"/>
      <c r="V68" s="32">
        <f t="shared" si="5"/>
      </c>
      <c r="W68" s="33">
        <f t="shared" si="6"/>
        <v>0</v>
      </c>
      <c r="X68" s="34">
        <f t="shared" si="7"/>
        <v>0</v>
      </c>
      <c r="Y68" s="34">
        <f t="shared" si="8"/>
        <v>0</v>
      </c>
      <c r="Z68" s="34">
        <f>LARGE($D68:G68,1)+LARGE($D68:G68,2)+LARGE($D68:G68,3)</f>
        <v>0</v>
      </c>
      <c r="AA68" s="34">
        <f>LARGE($D68:H68,1)+LARGE($D68:H68,2)+LARGE($D68:H68,3)</f>
        <v>0</v>
      </c>
      <c r="AB68" s="34">
        <f>LARGE($D68:I68,1)+LARGE($D68:I68,2)+LARGE($D68:I68,3)</f>
        <v>0</v>
      </c>
      <c r="AC68" s="34">
        <f>LARGE($D68:J68,1)+LARGE($D68:J68,2)+LARGE($D68:J68,3)</f>
        <v>0</v>
      </c>
      <c r="AD68" s="34">
        <f>LARGE($D68:K68,1)+LARGE($D68:K68,2)+LARGE($D68:K68,3)</f>
        <v>0</v>
      </c>
      <c r="AE68" s="34">
        <f>LARGE($D68:L68,1)+LARGE($D68:L68,2)+LARGE($D68:L68,3)</f>
        <v>0</v>
      </c>
      <c r="AF68" s="34">
        <f>LARGE($D68:M68,1)+LARGE($D68:M68,2)+LARGE($D68:M68,3)</f>
        <v>0</v>
      </c>
      <c r="AG68" s="34">
        <f>LARGE($D68:N68,1)+LARGE($D68:N68,2)+LARGE($D68:N68,3)</f>
        <v>0</v>
      </c>
      <c r="AH68" s="34">
        <f>LARGE($D68:P68,1)+LARGE($D68:P68,2)+LARGE($D68:P68,3)</f>
        <v>0</v>
      </c>
    </row>
    <row r="69" spans="1:34" ht="12.75">
      <c r="A69" s="35"/>
      <c r="B69" s="36"/>
      <c r="C69" s="37"/>
      <c r="D69" s="155">
        <v>0</v>
      </c>
      <c r="E69" s="155">
        <v>0</v>
      </c>
      <c r="F69" s="155">
        <v>0</v>
      </c>
      <c r="G69" s="156">
        <v>0</v>
      </c>
      <c r="H69" s="155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156">
        <v>0</v>
      </c>
      <c r="O69" s="156">
        <v>0</v>
      </c>
      <c r="P69" s="156">
        <v>0</v>
      </c>
      <c r="Q69" s="28">
        <f t="shared" si="9"/>
        <v>0</v>
      </c>
      <c r="R69" s="38"/>
      <c r="S69" s="30"/>
      <c r="T69" s="31"/>
      <c r="V69" s="32">
        <f t="shared" si="5"/>
      </c>
      <c r="W69" s="33">
        <f t="shared" si="6"/>
        <v>0</v>
      </c>
      <c r="X69" s="34">
        <f t="shared" si="7"/>
        <v>0</v>
      </c>
      <c r="Y69" s="34">
        <f t="shared" si="8"/>
        <v>0</v>
      </c>
      <c r="Z69" s="34">
        <f>LARGE($D69:G69,1)+LARGE($D69:G69,2)+LARGE($D69:G69,3)</f>
        <v>0</v>
      </c>
      <c r="AA69" s="34">
        <f>LARGE($D69:H69,1)+LARGE($D69:H69,2)+LARGE($D69:H69,3)</f>
        <v>0</v>
      </c>
      <c r="AB69" s="34">
        <f>LARGE($D69:I69,1)+LARGE($D69:I69,2)+LARGE($D69:I69,3)</f>
        <v>0</v>
      </c>
      <c r="AC69" s="34">
        <f>LARGE($D69:J69,1)+LARGE($D69:J69,2)+LARGE($D69:J69,3)</f>
        <v>0</v>
      </c>
      <c r="AD69" s="34">
        <f>LARGE($D69:K69,1)+LARGE($D69:K69,2)+LARGE($D69:K69,3)</f>
        <v>0</v>
      </c>
      <c r="AE69" s="34">
        <f>LARGE($D69:L69,1)+LARGE($D69:L69,2)+LARGE($D69:L69,3)</f>
        <v>0</v>
      </c>
      <c r="AF69" s="34">
        <f>LARGE($D69:M69,1)+LARGE($D69:M69,2)+LARGE($D69:M69,3)</f>
        <v>0</v>
      </c>
      <c r="AG69" s="34">
        <f>LARGE($D69:N69,1)+LARGE($D69:N69,2)+LARGE($D69:N69,3)</f>
        <v>0</v>
      </c>
      <c r="AH69" s="34">
        <f>LARGE($D69:P69,1)+LARGE($D69:P69,2)+LARGE($D69:P69,3)</f>
        <v>0</v>
      </c>
    </row>
    <row r="70" spans="1:34" ht="12.75">
      <c r="A70" s="35"/>
      <c r="B70" s="36"/>
      <c r="C70" s="39"/>
      <c r="D70" s="155">
        <v>0</v>
      </c>
      <c r="E70" s="155">
        <v>0</v>
      </c>
      <c r="F70" s="155">
        <v>0</v>
      </c>
      <c r="G70" s="156">
        <v>0</v>
      </c>
      <c r="H70" s="155">
        <v>0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56">
        <v>0</v>
      </c>
      <c r="P70" s="156">
        <v>0</v>
      </c>
      <c r="Q70" s="28">
        <f aca="true" t="shared" si="10" ref="Q70:Q101">LARGE(D70:N70,1)+LARGE(D70:N70,2)+LARGE(D70:N70,3)</f>
        <v>0</v>
      </c>
      <c r="R70" s="38"/>
      <c r="S70" s="30"/>
      <c r="T70" s="31"/>
      <c r="V70" s="32">
        <f aca="true" t="shared" si="11" ref="V70:V114">A70&amp;B70</f>
      </c>
      <c r="W70" s="33">
        <f aca="true" t="shared" si="12" ref="W70:W102">D70</f>
        <v>0</v>
      </c>
      <c r="X70" s="34">
        <f aca="true" t="shared" si="13" ref="X70:X102">D70+E70</f>
        <v>0</v>
      </c>
      <c r="Y70" s="34">
        <f aca="true" t="shared" si="14" ref="Y70:Y102">SUM(D70:F70)</f>
        <v>0</v>
      </c>
      <c r="Z70" s="34">
        <f>LARGE($D70:G70,1)+LARGE($D70:G70,2)+LARGE($D70:G70,3)</f>
        <v>0</v>
      </c>
      <c r="AA70" s="34">
        <f>LARGE($D70:H70,1)+LARGE($D70:H70,2)+LARGE($D70:H70,3)</f>
        <v>0</v>
      </c>
      <c r="AB70" s="34">
        <f>LARGE($D70:I70,1)+LARGE($D70:I70,2)+LARGE($D70:I70,3)</f>
        <v>0</v>
      </c>
      <c r="AC70" s="34">
        <f>LARGE($D70:J70,1)+LARGE($D70:J70,2)+LARGE($D70:J70,3)</f>
        <v>0</v>
      </c>
      <c r="AD70" s="34">
        <f>LARGE($D70:K70,1)+LARGE($D70:K70,2)+LARGE($D70:K70,3)</f>
        <v>0</v>
      </c>
      <c r="AE70" s="34">
        <f>LARGE($D70:L70,1)+LARGE($D70:L70,2)+LARGE($D70:L70,3)</f>
        <v>0</v>
      </c>
      <c r="AF70" s="34">
        <f>LARGE($D70:M70,1)+LARGE($D70:M70,2)+LARGE($D70:M70,3)</f>
        <v>0</v>
      </c>
      <c r="AG70" s="34">
        <f>LARGE($D70:N70,1)+LARGE($D70:N70,2)+LARGE($D70:N70,3)</f>
        <v>0</v>
      </c>
      <c r="AH70" s="34">
        <f>LARGE($D70:P70,1)+LARGE($D70:P70,2)+LARGE($D70:P70,3)</f>
        <v>0</v>
      </c>
    </row>
    <row r="71" spans="1:34" ht="12.75">
      <c r="A71" s="35"/>
      <c r="B71" s="36"/>
      <c r="C71" s="39"/>
      <c r="D71" s="155">
        <v>0</v>
      </c>
      <c r="E71" s="155">
        <v>0</v>
      </c>
      <c r="F71" s="155">
        <v>0</v>
      </c>
      <c r="G71" s="156">
        <v>0</v>
      </c>
      <c r="H71" s="155"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28">
        <f t="shared" si="10"/>
        <v>0</v>
      </c>
      <c r="R71" s="38"/>
      <c r="S71" s="30"/>
      <c r="T71" s="31"/>
      <c r="V71" s="32">
        <f t="shared" si="11"/>
      </c>
      <c r="W71" s="33">
        <f t="shared" si="12"/>
        <v>0</v>
      </c>
      <c r="X71" s="34">
        <f t="shared" si="13"/>
        <v>0</v>
      </c>
      <c r="Y71" s="34">
        <f t="shared" si="14"/>
        <v>0</v>
      </c>
      <c r="Z71" s="34">
        <f>LARGE($D71:G71,1)+LARGE($D71:G71,2)+LARGE($D71:G71,3)</f>
        <v>0</v>
      </c>
      <c r="AA71" s="34">
        <f>LARGE($D71:H71,1)+LARGE($D71:H71,2)+LARGE($D71:H71,3)</f>
        <v>0</v>
      </c>
      <c r="AB71" s="34">
        <f>LARGE($D71:I71,1)+LARGE($D71:I71,2)+LARGE($D71:I71,3)</f>
        <v>0</v>
      </c>
      <c r="AC71" s="34">
        <f>LARGE($D71:J71,1)+LARGE($D71:J71,2)+LARGE($D71:J71,3)</f>
        <v>0</v>
      </c>
      <c r="AD71" s="34">
        <f>LARGE($D71:K71,1)+LARGE($D71:K71,2)+LARGE($D71:K71,3)</f>
        <v>0</v>
      </c>
      <c r="AE71" s="34">
        <f>LARGE($D71:L71,1)+LARGE($D71:L71,2)+LARGE($D71:L71,3)</f>
        <v>0</v>
      </c>
      <c r="AF71" s="34">
        <f>LARGE($D71:M71,1)+LARGE($D71:M71,2)+LARGE($D71:M71,3)</f>
        <v>0</v>
      </c>
      <c r="AG71" s="34">
        <f>LARGE($D71:N71,1)+LARGE($D71:N71,2)+LARGE($D71:N71,3)</f>
        <v>0</v>
      </c>
      <c r="AH71" s="34">
        <f>LARGE($D71:P71,1)+LARGE($D71:P71,2)+LARGE($D71:P71,3)</f>
        <v>0</v>
      </c>
    </row>
    <row r="72" spans="1:34" ht="12.75">
      <c r="A72" s="35"/>
      <c r="B72" s="36"/>
      <c r="C72" s="39"/>
      <c r="D72" s="155">
        <v>0</v>
      </c>
      <c r="E72" s="155">
        <v>0</v>
      </c>
      <c r="F72" s="155">
        <v>0</v>
      </c>
      <c r="G72" s="156">
        <v>0</v>
      </c>
      <c r="H72" s="155"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28">
        <f t="shared" si="10"/>
        <v>0</v>
      </c>
      <c r="R72" s="38"/>
      <c r="S72" s="30"/>
      <c r="T72" s="31"/>
      <c r="V72" s="32">
        <f t="shared" si="11"/>
      </c>
      <c r="W72" s="33">
        <f t="shared" si="12"/>
        <v>0</v>
      </c>
      <c r="X72" s="34">
        <f t="shared" si="13"/>
        <v>0</v>
      </c>
      <c r="Y72" s="34">
        <f t="shared" si="14"/>
        <v>0</v>
      </c>
      <c r="Z72" s="34">
        <f>LARGE($D72:G72,1)+LARGE($D72:G72,2)+LARGE($D72:G72,3)</f>
        <v>0</v>
      </c>
      <c r="AA72" s="34">
        <f>LARGE($D72:H72,1)+LARGE($D72:H72,2)+LARGE($D72:H72,3)</f>
        <v>0</v>
      </c>
      <c r="AB72" s="34">
        <f>LARGE($D72:I72,1)+LARGE($D72:I72,2)+LARGE($D72:I72,3)</f>
        <v>0</v>
      </c>
      <c r="AC72" s="34">
        <f>LARGE($D72:J72,1)+LARGE($D72:J72,2)+LARGE($D72:J72,3)</f>
        <v>0</v>
      </c>
      <c r="AD72" s="34">
        <f>LARGE($D72:K72,1)+LARGE($D72:K72,2)+LARGE($D72:K72,3)</f>
        <v>0</v>
      </c>
      <c r="AE72" s="34">
        <f>LARGE($D72:L72,1)+LARGE($D72:L72,2)+LARGE($D72:L72,3)</f>
        <v>0</v>
      </c>
      <c r="AF72" s="34">
        <f>LARGE($D72:M72,1)+LARGE($D72:M72,2)+LARGE($D72:M72,3)</f>
        <v>0</v>
      </c>
      <c r="AG72" s="34">
        <f>LARGE($D72:N72,1)+LARGE($D72:N72,2)+LARGE($D72:N72,3)</f>
        <v>0</v>
      </c>
      <c r="AH72" s="34">
        <f>LARGE($D72:P72,1)+LARGE($D72:P72,2)+LARGE($D72:P72,3)</f>
        <v>0</v>
      </c>
    </row>
    <row r="73" spans="1:34" ht="12.75">
      <c r="A73" s="40"/>
      <c r="B73" s="41"/>
      <c r="C73" s="37"/>
      <c r="D73" s="155">
        <v>0</v>
      </c>
      <c r="E73" s="155">
        <v>0</v>
      </c>
      <c r="F73" s="155">
        <v>0</v>
      </c>
      <c r="G73" s="156">
        <v>0</v>
      </c>
      <c r="H73" s="155"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0</v>
      </c>
      <c r="P73" s="156">
        <v>0</v>
      </c>
      <c r="Q73" s="28">
        <f t="shared" si="10"/>
        <v>0</v>
      </c>
      <c r="R73" s="38"/>
      <c r="S73" s="30"/>
      <c r="T73" s="31"/>
      <c r="V73" s="32">
        <f t="shared" si="11"/>
      </c>
      <c r="W73" s="33">
        <f t="shared" si="12"/>
        <v>0</v>
      </c>
      <c r="X73" s="34">
        <f t="shared" si="13"/>
        <v>0</v>
      </c>
      <c r="Y73" s="34">
        <f t="shared" si="14"/>
        <v>0</v>
      </c>
      <c r="Z73" s="34">
        <f>LARGE($D73:G73,1)+LARGE($D73:G73,2)+LARGE($D73:G73,3)</f>
        <v>0</v>
      </c>
      <c r="AA73" s="34">
        <f>LARGE($D73:H73,1)+LARGE($D73:H73,2)+LARGE($D73:H73,3)</f>
        <v>0</v>
      </c>
      <c r="AB73" s="34">
        <f>LARGE($D73:I73,1)+LARGE($D73:I73,2)+LARGE($D73:I73,3)</f>
        <v>0</v>
      </c>
      <c r="AC73" s="34">
        <f>LARGE($D73:J73,1)+LARGE($D73:J73,2)+LARGE($D73:J73,3)</f>
        <v>0</v>
      </c>
      <c r="AD73" s="34">
        <f>LARGE($D73:K73,1)+LARGE($D73:K73,2)+LARGE($D73:K73,3)</f>
        <v>0</v>
      </c>
      <c r="AE73" s="34">
        <f>LARGE($D73:L73,1)+LARGE($D73:L73,2)+LARGE($D73:L73,3)</f>
        <v>0</v>
      </c>
      <c r="AF73" s="34">
        <f>LARGE($D73:M73,1)+LARGE($D73:M73,2)+LARGE($D73:M73,3)</f>
        <v>0</v>
      </c>
      <c r="AG73" s="34">
        <f>LARGE($D73:N73,1)+LARGE($D73:N73,2)+LARGE($D73:N73,3)</f>
        <v>0</v>
      </c>
      <c r="AH73" s="34">
        <f>LARGE($D73:P73,1)+LARGE($D73:P73,2)+LARGE($D73:P73,3)</f>
        <v>0</v>
      </c>
    </row>
    <row r="74" spans="1:34" ht="12.75">
      <c r="A74" s="35"/>
      <c r="B74" s="36"/>
      <c r="C74" s="37"/>
      <c r="D74" s="155">
        <v>0</v>
      </c>
      <c r="E74" s="155">
        <v>0</v>
      </c>
      <c r="F74" s="155">
        <v>0</v>
      </c>
      <c r="G74" s="156">
        <v>0</v>
      </c>
      <c r="H74" s="155"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6">
        <v>0</v>
      </c>
      <c r="Q74" s="28">
        <f t="shared" si="10"/>
        <v>0</v>
      </c>
      <c r="R74" s="38"/>
      <c r="S74" s="30"/>
      <c r="T74" s="31"/>
      <c r="V74" s="32">
        <f t="shared" si="11"/>
      </c>
      <c r="W74" s="33">
        <f t="shared" si="12"/>
        <v>0</v>
      </c>
      <c r="X74" s="34">
        <f t="shared" si="13"/>
        <v>0</v>
      </c>
      <c r="Y74" s="34">
        <f t="shared" si="14"/>
        <v>0</v>
      </c>
      <c r="Z74" s="34">
        <f>LARGE($D74:G74,1)+LARGE($D74:G74,2)+LARGE($D74:G74,3)</f>
        <v>0</v>
      </c>
      <c r="AA74" s="34">
        <f>LARGE($D74:H74,1)+LARGE($D74:H74,2)+LARGE($D74:H74,3)</f>
        <v>0</v>
      </c>
      <c r="AB74" s="34">
        <f>LARGE($D74:I74,1)+LARGE($D74:I74,2)+LARGE($D74:I74,3)</f>
        <v>0</v>
      </c>
      <c r="AC74" s="34">
        <f>LARGE($D74:J74,1)+LARGE($D74:J74,2)+LARGE($D74:J74,3)</f>
        <v>0</v>
      </c>
      <c r="AD74" s="34">
        <f>LARGE($D74:K74,1)+LARGE($D74:K74,2)+LARGE($D74:K74,3)</f>
        <v>0</v>
      </c>
      <c r="AE74" s="34">
        <f>LARGE($D74:L74,1)+LARGE($D74:L74,2)+LARGE($D74:L74,3)</f>
        <v>0</v>
      </c>
      <c r="AF74" s="34">
        <f>LARGE($D74:M74,1)+LARGE($D74:M74,2)+LARGE($D74:M74,3)</f>
        <v>0</v>
      </c>
      <c r="AG74" s="34">
        <f>LARGE($D74:N74,1)+LARGE($D74:N74,2)+LARGE($D74:N74,3)</f>
        <v>0</v>
      </c>
      <c r="AH74" s="34">
        <f>LARGE($D74:P74,1)+LARGE($D74:P74,2)+LARGE($D74:P74,3)</f>
        <v>0</v>
      </c>
    </row>
    <row r="75" spans="1:34" ht="12.75">
      <c r="A75" s="35"/>
      <c r="B75" s="36"/>
      <c r="C75" s="37"/>
      <c r="D75" s="155">
        <v>0</v>
      </c>
      <c r="E75" s="155">
        <v>0</v>
      </c>
      <c r="F75" s="155">
        <v>0</v>
      </c>
      <c r="G75" s="156">
        <v>0</v>
      </c>
      <c r="H75" s="155">
        <v>0</v>
      </c>
      <c r="I75" s="156">
        <v>0</v>
      </c>
      <c r="J75" s="156">
        <v>0</v>
      </c>
      <c r="K75" s="156">
        <v>0</v>
      </c>
      <c r="L75" s="156">
        <v>0</v>
      </c>
      <c r="M75" s="156">
        <v>0</v>
      </c>
      <c r="N75" s="156">
        <v>0</v>
      </c>
      <c r="O75" s="156">
        <v>0</v>
      </c>
      <c r="P75" s="156">
        <v>0</v>
      </c>
      <c r="Q75" s="28">
        <f t="shared" si="10"/>
        <v>0</v>
      </c>
      <c r="R75" s="38"/>
      <c r="S75" s="30"/>
      <c r="T75" s="31"/>
      <c r="V75" s="32">
        <f t="shared" si="11"/>
      </c>
      <c r="W75" s="33">
        <f t="shared" si="12"/>
        <v>0</v>
      </c>
      <c r="X75" s="34">
        <f t="shared" si="13"/>
        <v>0</v>
      </c>
      <c r="Y75" s="34">
        <f t="shared" si="14"/>
        <v>0</v>
      </c>
      <c r="Z75" s="34">
        <f>LARGE($D75:G75,1)+LARGE($D75:G75,2)+LARGE($D75:G75,3)</f>
        <v>0</v>
      </c>
      <c r="AA75" s="34">
        <f>LARGE($D75:H75,1)+LARGE($D75:H75,2)+LARGE($D75:H75,3)</f>
        <v>0</v>
      </c>
      <c r="AB75" s="34">
        <f>LARGE($D75:I75,1)+LARGE($D75:I75,2)+LARGE($D75:I75,3)</f>
        <v>0</v>
      </c>
      <c r="AC75" s="34">
        <f>LARGE($D75:J75,1)+LARGE($D75:J75,2)+LARGE($D75:J75,3)</f>
        <v>0</v>
      </c>
      <c r="AD75" s="34">
        <f>LARGE($D75:K75,1)+LARGE($D75:K75,2)+LARGE($D75:K75,3)</f>
        <v>0</v>
      </c>
      <c r="AE75" s="34">
        <f>LARGE($D75:L75,1)+LARGE($D75:L75,2)+LARGE($D75:L75,3)</f>
        <v>0</v>
      </c>
      <c r="AF75" s="34">
        <f>LARGE($D75:M75,1)+LARGE($D75:M75,2)+LARGE($D75:M75,3)</f>
        <v>0</v>
      </c>
      <c r="AG75" s="34">
        <f>LARGE($D75:N75,1)+LARGE($D75:N75,2)+LARGE($D75:N75,3)</f>
        <v>0</v>
      </c>
      <c r="AH75" s="34">
        <f>LARGE($D75:P75,1)+LARGE($D75:P75,2)+LARGE($D75:P75,3)</f>
        <v>0</v>
      </c>
    </row>
    <row r="76" spans="1:34" ht="12.75">
      <c r="A76" s="35"/>
      <c r="B76" s="36"/>
      <c r="C76" s="37"/>
      <c r="D76" s="155">
        <v>0</v>
      </c>
      <c r="E76" s="155">
        <v>0</v>
      </c>
      <c r="F76" s="155">
        <v>0</v>
      </c>
      <c r="G76" s="156">
        <v>0</v>
      </c>
      <c r="H76" s="155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28">
        <f t="shared" si="10"/>
        <v>0</v>
      </c>
      <c r="R76" s="38"/>
      <c r="S76" s="30"/>
      <c r="T76" s="31"/>
      <c r="V76" s="32">
        <f t="shared" si="11"/>
      </c>
      <c r="W76" s="33">
        <f t="shared" si="12"/>
        <v>0</v>
      </c>
      <c r="X76" s="34">
        <f t="shared" si="13"/>
        <v>0</v>
      </c>
      <c r="Y76" s="34">
        <f t="shared" si="14"/>
        <v>0</v>
      </c>
      <c r="Z76" s="34">
        <f>LARGE($D76:G76,1)+LARGE($D76:G76,2)+LARGE($D76:G76,3)</f>
        <v>0</v>
      </c>
      <c r="AA76" s="34">
        <f>LARGE($D76:H76,1)+LARGE($D76:H76,2)+LARGE($D76:H76,3)</f>
        <v>0</v>
      </c>
      <c r="AB76" s="34">
        <f>LARGE($D76:I76,1)+LARGE($D76:I76,2)+LARGE($D76:I76,3)</f>
        <v>0</v>
      </c>
      <c r="AC76" s="34">
        <f>LARGE($D76:J76,1)+LARGE($D76:J76,2)+LARGE($D76:J76,3)</f>
        <v>0</v>
      </c>
      <c r="AD76" s="34">
        <f>LARGE($D76:K76,1)+LARGE($D76:K76,2)+LARGE($D76:K76,3)</f>
        <v>0</v>
      </c>
      <c r="AE76" s="34">
        <f>LARGE($D76:L76,1)+LARGE($D76:L76,2)+LARGE($D76:L76,3)</f>
        <v>0</v>
      </c>
      <c r="AF76" s="34">
        <f>LARGE($D76:M76,1)+LARGE($D76:M76,2)+LARGE($D76:M76,3)</f>
        <v>0</v>
      </c>
      <c r="AG76" s="34">
        <f>LARGE($D76:N76,1)+LARGE($D76:N76,2)+LARGE($D76:N76,3)</f>
        <v>0</v>
      </c>
      <c r="AH76" s="34">
        <f>LARGE($D76:P76,1)+LARGE($D76:P76,2)+LARGE($D76:P76,3)</f>
        <v>0</v>
      </c>
    </row>
    <row r="77" spans="1:34" ht="12.75">
      <c r="A77" s="35"/>
      <c r="B77" s="36"/>
      <c r="C77" s="37"/>
      <c r="D77" s="155">
        <v>0</v>
      </c>
      <c r="E77" s="155">
        <v>0</v>
      </c>
      <c r="F77" s="155">
        <v>0</v>
      </c>
      <c r="G77" s="156">
        <v>0</v>
      </c>
      <c r="H77" s="155"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6">
        <v>0</v>
      </c>
      <c r="Q77" s="28">
        <f t="shared" si="10"/>
        <v>0</v>
      </c>
      <c r="R77" s="38"/>
      <c r="S77" s="30"/>
      <c r="T77" s="31"/>
      <c r="V77" s="32">
        <f t="shared" si="11"/>
      </c>
      <c r="W77" s="33">
        <f t="shared" si="12"/>
        <v>0</v>
      </c>
      <c r="X77" s="34">
        <f t="shared" si="13"/>
        <v>0</v>
      </c>
      <c r="Y77" s="34">
        <f t="shared" si="14"/>
        <v>0</v>
      </c>
      <c r="Z77" s="34">
        <f>LARGE($D77:G77,1)+LARGE($D77:G77,2)+LARGE($D77:G77,3)</f>
        <v>0</v>
      </c>
      <c r="AA77" s="34">
        <f>LARGE($D77:H77,1)+LARGE($D77:H77,2)+LARGE($D77:H77,3)</f>
        <v>0</v>
      </c>
      <c r="AB77" s="34">
        <f>LARGE($D77:I77,1)+LARGE($D77:I77,2)+LARGE($D77:I77,3)</f>
        <v>0</v>
      </c>
      <c r="AC77" s="34">
        <f>LARGE($D77:J77,1)+LARGE($D77:J77,2)+LARGE($D77:J77,3)</f>
        <v>0</v>
      </c>
      <c r="AD77" s="34">
        <f>LARGE($D77:K77,1)+LARGE($D77:K77,2)+LARGE($D77:K77,3)</f>
        <v>0</v>
      </c>
      <c r="AE77" s="34">
        <f>LARGE($D77:L77,1)+LARGE($D77:L77,2)+LARGE($D77:L77,3)</f>
        <v>0</v>
      </c>
      <c r="AF77" s="34">
        <f>LARGE($D77:M77,1)+LARGE($D77:M77,2)+LARGE($D77:M77,3)</f>
        <v>0</v>
      </c>
      <c r="AG77" s="34">
        <f>LARGE($D77:N77,1)+LARGE($D77:N77,2)+LARGE($D77:N77,3)</f>
        <v>0</v>
      </c>
      <c r="AH77" s="34">
        <f>LARGE($D77:P77,1)+LARGE($D77:P77,2)+LARGE($D77:P77,3)</f>
        <v>0</v>
      </c>
    </row>
    <row r="78" spans="1:34" ht="12.75">
      <c r="A78" s="35"/>
      <c r="B78" s="36"/>
      <c r="C78" s="37"/>
      <c r="D78" s="155">
        <v>0</v>
      </c>
      <c r="E78" s="155">
        <v>0</v>
      </c>
      <c r="F78" s="155">
        <v>0</v>
      </c>
      <c r="G78" s="156">
        <v>0</v>
      </c>
      <c r="H78" s="155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0</v>
      </c>
      <c r="Q78" s="28">
        <f t="shared" si="10"/>
        <v>0</v>
      </c>
      <c r="R78" s="38"/>
      <c r="S78" s="30"/>
      <c r="T78" s="31"/>
      <c r="V78" s="32">
        <f t="shared" si="11"/>
      </c>
      <c r="W78" s="33">
        <f t="shared" si="12"/>
        <v>0</v>
      </c>
      <c r="X78" s="34">
        <f t="shared" si="13"/>
        <v>0</v>
      </c>
      <c r="Y78" s="34">
        <f t="shared" si="14"/>
        <v>0</v>
      </c>
      <c r="Z78" s="34">
        <f>LARGE($D78:G78,1)+LARGE($D78:G78,2)+LARGE($D78:G78,3)</f>
        <v>0</v>
      </c>
      <c r="AA78" s="34">
        <f>LARGE($D78:H78,1)+LARGE($D78:H78,2)+LARGE($D78:H78,3)</f>
        <v>0</v>
      </c>
      <c r="AB78" s="34">
        <f>LARGE($D78:I78,1)+LARGE($D78:I78,2)+LARGE($D78:I78,3)</f>
        <v>0</v>
      </c>
      <c r="AC78" s="34">
        <f>LARGE($D78:J78,1)+LARGE($D78:J78,2)+LARGE($D78:J78,3)</f>
        <v>0</v>
      </c>
      <c r="AD78" s="34">
        <f>LARGE($D78:K78,1)+LARGE($D78:K78,2)+LARGE($D78:K78,3)</f>
        <v>0</v>
      </c>
      <c r="AE78" s="34">
        <f>LARGE($D78:L78,1)+LARGE($D78:L78,2)+LARGE($D78:L78,3)</f>
        <v>0</v>
      </c>
      <c r="AF78" s="34">
        <f>LARGE($D78:M78,1)+LARGE($D78:M78,2)+LARGE($D78:M78,3)</f>
        <v>0</v>
      </c>
      <c r="AG78" s="34">
        <f>LARGE($D78:N78,1)+LARGE($D78:N78,2)+LARGE($D78:N78,3)</f>
        <v>0</v>
      </c>
      <c r="AH78" s="34">
        <f>LARGE($D78:P78,1)+LARGE($D78:P78,2)+LARGE($D78:P78,3)</f>
        <v>0</v>
      </c>
    </row>
    <row r="79" spans="1:34" ht="12.75">
      <c r="A79" s="35"/>
      <c r="B79" s="36"/>
      <c r="C79" s="37"/>
      <c r="D79" s="155">
        <v>0</v>
      </c>
      <c r="E79" s="155">
        <v>0</v>
      </c>
      <c r="F79" s="155">
        <v>0</v>
      </c>
      <c r="G79" s="156">
        <v>0</v>
      </c>
      <c r="H79" s="155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28">
        <f t="shared" si="10"/>
        <v>0</v>
      </c>
      <c r="R79" s="38"/>
      <c r="S79" s="30"/>
      <c r="T79" s="31"/>
      <c r="V79" s="32">
        <f t="shared" si="11"/>
      </c>
      <c r="W79" s="33">
        <f t="shared" si="12"/>
        <v>0</v>
      </c>
      <c r="X79" s="34">
        <f t="shared" si="13"/>
        <v>0</v>
      </c>
      <c r="Y79" s="34">
        <f t="shared" si="14"/>
        <v>0</v>
      </c>
      <c r="Z79" s="34">
        <f>LARGE($D79:G79,1)+LARGE($D79:G79,2)+LARGE($D79:G79,3)</f>
        <v>0</v>
      </c>
      <c r="AA79" s="34">
        <f>LARGE($D79:H79,1)+LARGE($D79:H79,2)+LARGE($D79:H79,3)</f>
        <v>0</v>
      </c>
      <c r="AB79" s="34">
        <f>LARGE($D79:I79,1)+LARGE($D79:I79,2)+LARGE($D79:I79,3)</f>
        <v>0</v>
      </c>
      <c r="AC79" s="34">
        <f>LARGE($D79:J79,1)+LARGE($D79:J79,2)+LARGE($D79:J79,3)</f>
        <v>0</v>
      </c>
      <c r="AD79" s="34">
        <f>LARGE($D79:K79,1)+LARGE($D79:K79,2)+LARGE($D79:K79,3)</f>
        <v>0</v>
      </c>
      <c r="AE79" s="34">
        <f>LARGE($D79:L79,1)+LARGE($D79:L79,2)+LARGE($D79:L79,3)</f>
        <v>0</v>
      </c>
      <c r="AF79" s="34">
        <f>LARGE($D79:M79,1)+LARGE($D79:M79,2)+LARGE($D79:M79,3)</f>
        <v>0</v>
      </c>
      <c r="AG79" s="34">
        <f>LARGE($D79:N79,1)+LARGE($D79:N79,2)+LARGE($D79:N79,3)</f>
        <v>0</v>
      </c>
      <c r="AH79" s="34">
        <f>LARGE($D79:P79,1)+LARGE($D79:P79,2)+LARGE($D79:P79,3)</f>
        <v>0</v>
      </c>
    </row>
    <row r="80" spans="1:34" ht="12.75">
      <c r="A80" s="42"/>
      <c r="B80" s="43"/>
      <c r="C80" s="39"/>
      <c r="D80" s="155">
        <v>0</v>
      </c>
      <c r="E80" s="155">
        <v>0</v>
      </c>
      <c r="F80" s="155">
        <v>0</v>
      </c>
      <c r="G80" s="156">
        <v>0</v>
      </c>
      <c r="H80" s="155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28">
        <f t="shared" si="10"/>
        <v>0</v>
      </c>
      <c r="R80" s="38"/>
      <c r="S80" s="30"/>
      <c r="T80" s="31"/>
      <c r="V80" s="32">
        <f t="shared" si="11"/>
      </c>
      <c r="W80" s="33">
        <f t="shared" si="12"/>
        <v>0</v>
      </c>
      <c r="X80" s="34">
        <f t="shared" si="13"/>
        <v>0</v>
      </c>
      <c r="Y80" s="34">
        <f t="shared" si="14"/>
        <v>0</v>
      </c>
      <c r="Z80" s="34">
        <f>LARGE($D80:G80,1)+LARGE($D80:G80,2)+LARGE($D80:G80,3)</f>
        <v>0</v>
      </c>
      <c r="AA80" s="34">
        <f>LARGE($D80:H80,1)+LARGE($D80:H80,2)+LARGE($D80:H80,3)</f>
        <v>0</v>
      </c>
      <c r="AB80" s="34">
        <f>LARGE($D80:I80,1)+LARGE($D80:I80,2)+LARGE($D80:I80,3)</f>
        <v>0</v>
      </c>
      <c r="AC80" s="34">
        <f>LARGE($D80:J80,1)+LARGE($D80:J80,2)+LARGE($D80:J80,3)</f>
        <v>0</v>
      </c>
      <c r="AD80" s="34">
        <f>LARGE($D80:K80,1)+LARGE($D80:K80,2)+LARGE($D80:K80,3)</f>
        <v>0</v>
      </c>
      <c r="AE80" s="34">
        <f>LARGE($D80:L80,1)+LARGE($D80:L80,2)+LARGE($D80:L80,3)</f>
        <v>0</v>
      </c>
      <c r="AF80" s="34">
        <f>LARGE($D80:M80,1)+LARGE($D80:M80,2)+LARGE($D80:M80,3)</f>
        <v>0</v>
      </c>
      <c r="AG80" s="34">
        <f>LARGE($D80:N80,1)+LARGE($D80:N80,2)+LARGE($D80:N80,3)</f>
        <v>0</v>
      </c>
      <c r="AH80" s="34">
        <f>LARGE($D80:P80,1)+LARGE($D80:P80,2)+LARGE($D80:P80,3)</f>
        <v>0</v>
      </c>
    </row>
    <row r="81" spans="1:34" ht="12.75">
      <c r="A81" s="35"/>
      <c r="B81" s="36"/>
      <c r="C81" s="37"/>
      <c r="D81" s="155">
        <v>0</v>
      </c>
      <c r="E81" s="155">
        <v>0</v>
      </c>
      <c r="F81" s="155">
        <v>0</v>
      </c>
      <c r="G81" s="156">
        <v>0</v>
      </c>
      <c r="H81" s="155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6">
        <v>0</v>
      </c>
      <c r="Q81" s="28">
        <f t="shared" si="10"/>
        <v>0</v>
      </c>
      <c r="R81" s="38"/>
      <c r="S81" s="30"/>
      <c r="T81" s="31"/>
      <c r="V81" s="32">
        <f t="shared" si="11"/>
      </c>
      <c r="W81" s="33">
        <f t="shared" si="12"/>
        <v>0</v>
      </c>
      <c r="X81" s="34">
        <f t="shared" si="13"/>
        <v>0</v>
      </c>
      <c r="Y81" s="34">
        <f t="shared" si="14"/>
        <v>0</v>
      </c>
      <c r="Z81" s="34">
        <f>LARGE($D81:G81,1)+LARGE($D81:G81,2)+LARGE($D81:G81,3)</f>
        <v>0</v>
      </c>
      <c r="AA81" s="34">
        <f>LARGE($D81:H81,1)+LARGE($D81:H81,2)+LARGE($D81:H81,3)</f>
        <v>0</v>
      </c>
      <c r="AB81" s="34">
        <f>LARGE($D81:I81,1)+LARGE($D81:I81,2)+LARGE($D81:I81,3)</f>
        <v>0</v>
      </c>
      <c r="AC81" s="34">
        <f>LARGE($D81:J81,1)+LARGE($D81:J81,2)+LARGE($D81:J81,3)</f>
        <v>0</v>
      </c>
      <c r="AD81" s="34">
        <f>LARGE($D81:K81,1)+LARGE($D81:K81,2)+LARGE($D81:K81,3)</f>
        <v>0</v>
      </c>
      <c r="AE81" s="34">
        <f>LARGE($D81:L81,1)+LARGE($D81:L81,2)+LARGE($D81:L81,3)</f>
        <v>0</v>
      </c>
      <c r="AF81" s="34">
        <f>LARGE($D81:M81,1)+LARGE($D81:M81,2)+LARGE($D81:M81,3)</f>
        <v>0</v>
      </c>
      <c r="AG81" s="34">
        <f>LARGE($D81:N81,1)+LARGE($D81:N81,2)+LARGE($D81:N81,3)</f>
        <v>0</v>
      </c>
      <c r="AH81" s="34">
        <f>LARGE($D81:P81,1)+LARGE($D81:P81,2)+LARGE($D81:P81,3)</f>
        <v>0</v>
      </c>
    </row>
    <row r="82" spans="1:34" ht="12.75">
      <c r="A82" s="35"/>
      <c r="B82" s="36"/>
      <c r="C82" s="37"/>
      <c r="D82" s="155">
        <v>0</v>
      </c>
      <c r="E82" s="155">
        <v>0</v>
      </c>
      <c r="F82" s="155">
        <v>0</v>
      </c>
      <c r="G82" s="156">
        <v>0</v>
      </c>
      <c r="H82" s="155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28">
        <f t="shared" si="10"/>
        <v>0</v>
      </c>
      <c r="R82" s="38"/>
      <c r="S82" s="30"/>
      <c r="T82" s="31"/>
      <c r="V82" s="32">
        <f t="shared" si="11"/>
      </c>
      <c r="W82" s="33">
        <f t="shared" si="12"/>
        <v>0</v>
      </c>
      <c r="X82" s="34">
        <f t="shared" si="13"/>
        <v>0</v>
      </c>
      <c r="Y82" s="34">
        <f t="shared" si="14"/>
        <v>0</v>
      </c>
      <c r="Z82" s="34">
        <f>LARGE($D82:G82,1)+LARGE($D82:G82,2)+LARGE($D82:G82,3)</f>
        <v>0</v>
      </c>
      <c r="AA82" s="34">
        <f>LARGE($D82:H82,1)+LARGE($D82:H82,2)+LARGE($D82:H82,3)</f>
        <v>0</v>
      </c>
      <c r="AB82" s="34">
        <f>LARGE($D82:I82,1)+LARGE($D82:I82,2)+LARGE($D82:I82,3)</f>
        <v>0</v>
      </c>
      <c r="AC82" s="34">
        <f>LARGE($D82:J82,1)+LARGE($D82:J82,2)+LARGE($D82:J82,3)</f>
        <v>0</v>
      </c>
      <c r="AD82" s="34">
        <f>LARGE($D82:K82,1)+LARGE($D82:K82,2)+LARGE($D82:K82,3)</f>
        <v>0</v>
      </c>
      <c r="AE82" s="34">
        <f>LARGE($D82:L82,1)+LARGE($D82:L82,2)+LARGE($D82:L82,3)</f>
        <v>0</v>
      </c>
      <c r="AF82" s="34">
        <f>LARGE($D82:M82,1)+LARGE($D82:M82,2)+LARGE($D82:M82,3)</f>
        <v>0</v>
      </c>
      <c r="AG82" s="34">
        <f>LARGE($D82:N82,1)+LARGE($D82:N82,2)+LARGE($D82:N82,3)</f>
        <v>0</v>
      </c>
      <c r="AH82" s="34">
        <f>LARGE($D82:P82,1)+LARGE($D82:P82,2)+LARGE($D82:P82,3)</f>
        <v>0</v>
      </c>
    </row>
    <row r="83" spans="1:34" ht="12.75">
      <c r="A83" s="35"/>
      <c r="B83" s="36"/>
      <c r="C83" s="39"/>
      <c r="D83" s="155">
        <v>0</v>
      </c>
      <c r="E83" s="155">
        <v>0</v>
      </c>
      <c r="F83" s="155">
        <v>0</v>
      </c>
      <c r="G83" s="156">
        <v>0</v>
      </c>
      <c r="H83" s="155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28">
        <f t="shared" si="10"/>
        <v>0</v>
      </c>
      <c r="R83" s="38"/>
      <c r="S83" s="30"/>
      <c r="T83" s="31"/>
      <c r="V83" s="32">
        <f t="shared" si="11"/>
      </c>
      <c r="W83" s="33">
        <f t="shared" si="12"/>
        <v>0</v>
      </c>
      <c r="X83" s="34">
        <f t="shared" si="13"/>
        <v>0</v>
      </c>
      <c r="Y83" s="34">
        <f t="shared" si="14"/>
        <v>0</v>
      </c>
      <c r="Z83" s="34">
        <f>LARGE($D83:G83,1)+LARGE($D83:G83,2)+LARGE($D83:G83,3)</f>
        <v>0</v>
      </c>
      <c r="AA83" s="34">
        <f>LARGE($D83:H83,1)+LARGE($D83:H83,2)+LARGE($D83:H83,3)</f>
        <v>0</v>
      </c>
      <c r="AB83" s="34">
        <f>LARGE($D83:I83,1)+LARGE($D83:I83,2)+LARGE($D83:I83,3)</f>
        <v>0</v>
      </c>
      <c r="AC83" s="34">
        <f>LARGE($D83:J83,1)+LARGE($D83:J83,2)+LARGE($D83:J83,3)</f>
        <v>0</v>
      </c>
      <c r="AD83" s="34">
        <f>LARGE($D83:K83,1)+LARGE($D83:K83,2)+LARGE($D83:K83,3)</f>
        <v>0</v>
      </c>
      <c r="AE83" s="34">
        <f>LARGE($D83:L83,1)+LARGE($D83:L83,2)+LARGE($D83:L83,3)</f>
        <v>0</v>
      </c>
      <c r="AF83" s="34">
        <f>LARGE($D83:M83,1)+LARGE($D83:M83,2)+LARGE($D83:M83,3)</f>
        <v>0</v>
      </c>
      <c r="AG83" s="34">
        <f>LARGE($D83:N83,1)+LARGE($D83:N83,2)+LARGE($D83:N83,3)</f>
        <v>0</v>
      </c>
      <c r="AH83" s="34">
        <f>LARGE($D83:P83,1)+LARGE($D83:P83,2)+LARGE($D83:P83,3)</f>
        <v>0</v>
      </c>
    </row>
    <row r="84" spans="1:34" ht="12.75">
      <c r="A84" s="35"/>
      <c r="B84" s="36"/>
      <c r="C84" s="39"/>
      <c r="D84" s="155">
        <v>0</v>
      </c>
      <c r="E84" s="155">
        <v>0</v>
      </c>
      <c r="F84" s="155">
        <v>0</v>
      </c>
      <c r="G84" s="156">
        <v>0</v>
      </c>
      <c r="H84" s="155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56">
        <v>0</v>
      </c>
      <c r="Q84" s="28">
        <f t="shared" si="10"/>
        <v>0</v>
      </c>
      <c r="R84" s="38"/>
      <c r="S84" s="30"/>
      <c r="T84" s="31"/>
      <c r="V84" s="32">
        <f t="shared" si="11"/>
      </c>
      <c r="W84" s="33">
        <f t="shared" si="12"/>
        <v>0</v>
      </c>
      <c r="X84" s="34">
        <f t="shared" si="13"/>
        <v>0</v>
      </c>
      <c r="Y84" s="34">
        <f t="shared" si="14"/>
        <v>0</v>
      </c>
      <c r="Z84" s="34">
        <f>LARGE($D84:G84,1)+LARGE($D84:G84,2)+LARGE($D84:G84,3)</f>
        <v>0</v>
      </c>
      <c r="AA84" s="34">
        <f>LARGE($D84:H84,1)+LARGE($D84:H84,2)+LARGE($D84:H84,3)</f>
        <v>0</v>
      </c>
      <c r="AB84" s="34">
        <f>LARGE($D84:I84,1)+LARGE($D84:I84,2)+LARGE($D84:I84,3)</f>
        <v>0</v>
      </c>
      <c r="AC84" s="34">
        <f>LARGE($D84:J84,1)+LARGE($D84:J84,2)+LARGE($D84:J84,3)</f>
        <v>0</v>
      </c>
      <c r="AD84" s="34">
        <f>LARGE($D84:K84,1)+LARGE($D84:K84,2)+LARGE($D84:K84,3)</f>
        <v>0</v>
      </c>
      <c r="AE84" s="34">
        <f>LARGE($D84:L84,1)+LARGE($D84:L84,2)+LARGE($D84:L84,3)</f>
        <v>0</v>
      </c>
      <c r="AF84" s="34">
        <f>LARGE($D84:M84,1)+LARGE($D84:M84,2)+LARGE($D84:M84,3)</f>
        <v>0</v>
      </c>
      <c r="AG84" s="34">
        <f>LARGE($D84:N84,1)+LARGE($D84:N84,2)+LARGE($D84:N84,3)</f>
        <v>0</v>
      </c>
      <c r="AH84" s="34">
        <f>LARGE($D84:P84,1)+LARGE($D84:P84,2)+LARGE($D84:P84,3)</f>
        <v>0</v>
      </c>
    </row>
    <row r="85" spans="1:34" ht="12.75">
      <c r="A85" s="35"/>
      <c r="B85" s="36"/>
      <c r="C85" s="39"/>
      <c r="D85" s="155">
        <v>0</v>
      </c>
      <c r="E85" s="155">
        <v>0</v>
      </c>
      <c r="F85" s="155">
        <v>0</v>
      </c>
      <c r="G85" s="156">
        <v>0</v>
      </c>
      <c r="H85" s="155">
        <v>0</v>
      </c>
      <c r="I85" s="156">
        <v>0</v>
      </c>
      <c r="J85" s="156">
        <v>0</v>
      </c>
      <c r="K85" s="156">
        <v>0</v>
      </c>
      <c r="L85" s="156">
        <v>0</v>
      </c>
      <c r="M85" s="156">
        <v>0</v>
      </c>
      <c r="N85" s="156">
        <v>0</v>
      </c>
      <c r="O85" s="156">
        <v>0</v>
      </c>
      <c r="P85" s="156">
        <v>0</v>
      </c>
      <c r="Q85" s="28">
        <f t="shared" si="10"/>
        <v>0</v>
      </c>
      <c r="R85" s="38"/>
      <c r="S85" s="30"/>
      <c r="T85" s="31"/>
      <c r="V85" s="32">
        <f t="shared" si="11"/>
      </c>
      <c r="W85" s="33">
        <f t="shared" si="12"/>
        <v>0</v>
      </c>
      <c r="X85" s="34">
        <f t="shared" si="13"/>
        <v>0</v>
      </c>
      <c r="Y85" s="34">
        <f t="shared" si="14"/>
        <v>0</v>
      </c>
      <c r="Z85" s="34">
        <f>LARGE($D85:G85,1)+LARGE($D85:G85,2)+LARGE($D85:G85,3)</f>
        <v>0</v>
      </c>
      <c r="AA85" s="34">
        <f>LARGE($D85:H85,1)+LARGE($D85:H85,2)+LARGE($D85:H85,3)</f>
        <v>0</v>
      </c>
      <c r="AB85" s="34">
        <f>LARGE($D85:I85,1)+LARGE($D85:I85,2)+LARGE($D85:I85,3)</f>
        <v>0</v>
      </c>
      <c r="AC85" s="34">
        <f>LARGE($D85:J85,1)+LARGE($D85:J85,2)+LARGE($D85:J85,3)</f>
        <v>0</v>
      </c>
      <c r="AD85" s="34">
        <f>LARGE($D85:K85,1)+LARGE($D85:K85,2)+LARGE($D85:K85,3)</f>
        <v>0</v>
      </c>
      <c r="AE85" s="34">
        <f>LARGE($D85:L85,1)+LARGE($D85:L85,2)+LARGE($D85:L85,3)</f>
        <v>0</v>
      </c>
      <c r="AF85" s="34">
        <f>LARGE($D85:M85,1)+LARGE($D85:M85,2)+LARGE($D85:M85,3)</f>
        <v>0</v>
      </c>
      <c r="AG85" s="34">
        <f>LARGE($D85:N85,1)+LARGE($D85:N85,2)+LARGE($D85:N85,3)</f>
        <v>0</v>
      </c>
      <c r="AH85" s="34">
        <f>LARGE($D85:P85,1)+LARGE($D85:P85,2)+LARGE($D85:P85,3)</f>
        <v>0</v>
      </c>
    </row>
    <row r="86" spans="1:34" ht="12.75">
      <c r="A86" s="35"/>
      <c r="B86" s="36"/>
      <c r="C86" s="39"/>
      <c r="D86" s="155">
        <v>0</v>
      </c>
      <c r="E86" s="155">
        <v>0</v>
      </c>
      <c r="F86" s="155">
        <v>0</v>
      </c>
      <c r="G86" s="156">
        <v>0</v>
      </c>
      <c r="H86" s="155">
        <v>0</v>
      </c>
      <c r="I86" s="156">
        <v>0</v>
      </c>
      <c r="J86" s="156">
        <v>0</v>
      </c>
      <c r="K86" s="156">
        <v>0</v>
      </c>
      <c r="L86" s="156">
        <v>0</v>
      </c>
      <c r="M86" s="156">
        <v>0</v>
      </c>
      <c r="N86" s="156">
        <v>0</v>
      </c>
      <c r="O86" s="156">
        <v>0</v>
      </c>
      <c r="P86" s="156">
        <v>0</v>
      </c>
      <c r="Q86" s="28">
        <f t="shared" si="10"/>
        <v>0</v>
      </c>
      <c r="R86" s="38"/>
      <c r="S86" s="30"/>
      <c r="T86" s="31"/>
      <c r="V86" s="32">
        <f t="shared" si="11"/>
      </c>
      <c r="W86" s="33">
        <f t="shared" si="12"/>
        <v>0</v>
      </c>
      <c r="X86" s="34">
        <f t="shared" si="13"/>
        <v>0</v>
      </c>
      <c r="Y86" s="34">
        <f t="shared" si="14"/>
        <v>0</v>
      </c>
      <c r="Z86" s="34">
        <f>LARGE($D86:G86,1)+LARGE($D86:G86,2)+LARGE($D86:G86,3)</f>
        <v>0</v>
      </c>
      <c r="AA86" s="34">
        <f>LARGE($D86:H86,1)+LARGE($D86:H86,2)+LARGE($D86:H86,3)</f>
        <v>0</v>
      </c>
      <c r="AB86" s="34">
        <f>LARGE($D86:I86,1)+LARGE($D86:I86,2)+LARGE($D86:I86,3)</f>
        <v>0</v>
      </c>
      <c r="AC86" s="34">
        <f>LARGE($D86:J86,1)+LARGE($D86:J86,2)+LARGE($D86:J86,3)</f>
        <v>0</v>
      </c>
      <c r="AD86" s="34">
        <f>LARGE($D86:K86,1)+LARGE($D86:K86,2)+LARGE($D86:K86,3)</f>
        <v>0</v>
      </c>
      <c r="AE86" s="34">
        <f>LARGE($D86:L86,1)+LARGE($D86:L86,2)+LARGE($D86:L86,3)</f>
        <v>0</v>
      </c>
      <c r="AF86" s="34">
        <f>LARGE($D86:M86,1)+LARGE($D86:M86,2)+LARGE($D86:M86,3)</f>
        <v>0</v>
      </c>
      <c r="AG86" s="34">
        <f>LARGE($D86:N86,1)+LARGE($D86:N86,2)+LARGE($D86:N86,3)</f>
        <v>0</v>
      </c>
      <c r="AH86" s="34">
        <f>LARGE($D86:P86,1)+LARGE($D86:P86,2)+LARGE($D86:P86,3)</f>
        <v>0</v>
      </c>
    </row>
    <row r="87" spans="1:34" ht="12.75">
      <c r="A87" s="35"/>
      <c r="B87" s="36"/>
      <c r="C87" s="39"/>
      <c r="D87" s="155">
        <v>0</v>
      </c>
      <c r="E87" s="155">
        <v>0</v>
      </c>
      <c r="F87" s="155">
        <v>0</v>
      </c>
      <c r="G87" s="156">
        <v>0</v>
      </c>
      <c r="H87" s="155">
        <v>0</v>
      </c>
      <c r="I87" s="156">
        <v>0</v>
      </c>
      <c r="J87" s="156">
        <v>0</v>
      </c>
      <c r="K87" s="156">
        <v>0</v>
      </c>
      <c r="L87" s="156">
        <v>0</v>
      </c>
      <c r="M87" s="156">
        <v>0</v>
      </c>
      <c r="N87" s="156">
        <v>0</v>
      </c>
      <c r="O87" s="156">
        <v>0</v>
      </c>
      <c r="P87" s="156">
        <v>0</v>
      </c>
      <c r="Q87" s="28">
        <f t="shared" si="10"/>
        <v>0</v>
      </c>
      <c r="R87" s="38"/>
      <c r="S87" s="30"/>
      <c r="T87" s="31"/>
      <c r="V87" s="32">
        <f t="shared" si="11"/>
      </c>
      <c r="W87" s="33">
        <f t="shared" si="12"/>
        <v>0</v>
      </c>
      <c r="X87" s="34">
        <f t="shared" si="13"/>
        <v>0</v>
      </c>
      <c r="Y87" s="34">
        <f t="shared" si="14"/>
        <v>0</v>
      </c>
      <c r="Z87" s="34">
        <f>LARGE($D87:G87,1)+LARGE($D87:G87,2)+LARGE($D87:G87,3)</f>
        <v>0</v>
      </c>
      <c r="AA87" s="34">
        <f>LARGE($D87:H87,1)+LARGE($D87:H87,2)+LARGE($D87:H87,3)</f>
        <v>0</v>
      </c>
      <c r="AB87" s="34">
        <f>LARGE($D87:I87,1)+LARGE($D87:I87,2)+LARGE($D87:I87,3)</f>
        <v>0</v>
      </c>
      <c r="AC87" s="34">
        <f>LARGE($D87:J87,1)+LARGE($D87:J87,2)+LARGE($D87:J87,3)</f>
        <v>0</v>
      </c>
      <c r="AD87" s="34">
        <f>LARGE($D87:K87,1)+LARGE($D87:K87,2)+LARGE($D87:K87,3)</f>
        <v>0</v>
      </c>
      <c r="AE87" s="34">
        <f>LARGE($D87:L87,1)+LARGE($D87:L87,2)+LARGE($D87:L87,3)</f>
        <v>0</v>
      </c>
      <c r="AF87" s="34">
        <f>LARGE($D87:M87,1)+LARGE($D87:M87,2)+LARGE($D87:M87,3)</f>
        <v>0</v>
      </c>
      <c r="AG87" s="34">
        <f>LARGE($D87:N87,1)+LARGE($D87:N87,2)+LARGE($D87:N87,3)</f>
        <v>0</v>
      </c>
      <c r="AH87" s="34">
        <f>LARGE($D87:P87,1)+LARGE($D87:P87,2)+LARGE($D87:P87,3)</f>
        <v>0</v>
      </c>
    </row>
    <row r="88" spans="1:34" ht="12.75">
      <c r="A88" s="35"/>
      <c r="B88" s="36"/>
      <c r="C88" s="39"/>
      <c r="D88" s="155">
        <v>0</v>
      </c>
      <c r="E88" s="155">
        <v>0</v>
      </c>
      <c r="F88" s="155">
        <v>0</v>
      </c>
      <c r="G88" s="156">
        <v>0</v>
      </c>
      <c r="H88" s="155">
        <v>0</v>
      </c>
      <c r="I88" s="156">
        <v>0</v>
      </c>
      <c r="J88" s="156">
        <v>0</v>
      </c>
      <c r="K88" s="156">
        <v>0</v>
      </c>
      <c r="L88" s="156">
        <v>0</v>
      </c>
      <c r="M88" s="156">
        <v>0</v>
      </c>
      <c r="N88" s="156">
        <v>0</v>
      </c>
      <c r="O88" s="156">
        <v>0</v>
      </c>
      <c r="P88" s="156">
        <v>0</v>
      </c>
      <c r="Q88" s="28">
        <f t="shared" si="10"/>
        <v>0</v>
      </c>
      <c r="R88" s="38"/>
      <c r="S88" s="30"/>
      <c r="T88" s="31"/>
      <c r="V88" s="32">
        <f t="shared" si="11"/>
      </c>
      <c r="W88" s="33">
        <f t="shared" si="12"/>
        <v>0</v>
      </c>
      <c r="X88" s="34">
        <f t="shared" si="13"/>
        <v>0</v>
      </c>
      <c r="Y88" s="34">
        <f t="shared" si="14"/>
        <v>0</v>
      </c>
      <c r="Z88" s="34">
        <f>LARGE($D88:G88,1)+LARGE($D88:G88,2)+LARGE($D88:G88,3)</f>
        <v>0</v>
      </c>
      <c r="AA88" s="34">
        <f>LARGE($D88:H88,1)+LARGE($D88:H88,2)+LARGE($D88:H88,3)</f>
        <v>0</v>
      </c>
      <c r="AB88" s="34">
        <f>LARGE($D88:I88,1)+LARGE($D88:I88,2)+LARGE($D88:I88,3)</f>
        <v>0</v>
      </c>
      <c r="AC88" s="34">
        <f>LARGE($D88:J88,1)+LARGE($D88:J88,2)+LARGE($D88:J88,3)</f>
        <v>0</v>
      </c>
      <c r="AD88" s="34">
        <f>LARGE($D88:K88,1)+LARGE($D88:K88,2)+LARGE($D88:K88,3)</f>
        <v>0</v>
      </c>
      <c r="AE88" s="34">
        <f>LARGE($D88:L88,1)+LARGE($D88:L88,2)+LARGE($D88:L88,3)</f>
        <v>0</v>
      </c>
      <c r="AF88" s="34">
        <f>LARGE($D88:M88,1)+LARGE($D88:M88,2)+LARGE($D88:M88,3)</f>
        <v>0</v>
      </c>
      <c r="AG88" s="34">
        <f>LARGE($D88:N88,1)+LARGE($D88:N88,2)+LARGE($D88:N88,3)</f>
        <v>0</v>
      </c>
      <c r="AH88" s="34">
        <f>LARGE($D88:P88,1)+LARGE($D88:P88,2)+LARGE($D88:P88,3)</f>
        <v>0</v>
      </c>
    </row>
    <row r="89" spans="1:34" ht="12.75">
      <c r="A89" s="35"/>
      <c r="B89" s="36"/>
      <c r="C89" s="39"/>
      <c r="D89" s="155">
        <v>0</v>
      </c>
      <c r="E89" s="155">
        <v>0</v>
      </c>
      <c r="F89" s="155">
        <v>0</v>
      </c>
      <c r="G89" s="156">
        <v>0</v>
      </c>
      <c r="H89" s="155">
        <v>0</v>
      </c>
      <c r="I89" s="156">
        <v>0</v>
      </c>
      <c r="J89" s="156">
        <v>0</v>
      </c>
      <c r="K89" s="156">
        <v>0</v>
      </c>
      <c r="L89" s="156">
        <v>0</v>
      </c>
      <c r="M89" s="156">
        <v>0</v>
      </c>
      <c r="N89" s="156">
        <v>0</v>
      </c>
      <c r="O89" s="156">
        <v>0</v>
      </c>
      <c r="P89" s="156">
        <v>0</v>
      </c>
      <c r="Q89" s="28">
        <f t="shared" si="10"/>
        <v>0</v>
      </c>
      <c r="R89" s="38"/>
      <c r="S89" s="30"/>
      <c r="T89" s="31"/>
      <c r="V89" s="32">
        <f t="shared" si="11"/>
      </c>
      <c r="W89" s="33">
        <f t="shared" si="12"/>
        <v>0</v>
      </c>
      <c r="X89" s="34">
        <f t="shared" si="13"/>
        <v>0</v>
      </c>
      <c r="Y89" s="34">
        <f t="shared" si="14"/>
        <v>0</v>
      </c>
      <c r="Z89" s="34">
        <f>LARGE($D89:G89,1)+LARGE($D89:G89,2)+LARGE($D89:G89,3)</f>
        <v>0</v>
      </c>
      <c r="AA89" s="34">
        <f>LARGE($D89:H89,1)+LARGE($D89:H89,2)+LARGE($D89:H89,3)</f>
        <v>0</v>
      </c>
      <c r="AB89" s="34">
        <f>LARGE($D89:I89,1)+LARGE($D89:I89,2)+LARGE($D89:I89,3)</f>
        <v>0</v>
      </c>
      <c r="AC89" s="34">
        <f>LARGE($D89:J89,1)+LARGE($D89:J89,2)+LARGE($D89:J89,3)</f>
        <v>0</v>
      </c>
      <c r="AD89" s="34">
        <f>LARGE($D89:K89,1)+LARGE($D89:K89,2)+LARGE($D89:K89,3)</f>
        <v>0</v>
      </c>
      <c r="AE89" s="34">
        <f>LARGE($D89:L89,1)+LARGE($D89:L89,2)+LARGE($D89:L89,3)</f>
        <v>0</v>
      </c>
      <c r="AF89" s="34">
        <f>LARGE($D89:M89,1)+LARGE($D89:M89,2)+LARGE($D89:M89,3)</f>
        <v>0</v>
      </c>
      <c r="AG89" s="34">
        <f>LARGE($D89:N89,1)+LARGE($D89:N89,2)+LARGE($D89:N89,3)</f>
        <v>0</v>
      </c>
      <c r="AH89" s="34">
        <f>LARGE($D89:P89,1)+LARGE($D89:P89,2)+LARGE($D89:P89,3)</f>
        <v>0</v>
      </c>
    </row>
    <row r="90" spans="1:34" ht="12.75">
      <c r="A90" s="35"/>
      <c r="B90" s="36"/>
      <c r="C90" s="39"/>
      <c r="D90" s="155">
        <v>0</v>
      </c>
      <c r="E90" s="155">
        <v>0</v>
      </c>
      <c r="F90" s="155">
        <v>0</v>
      </c>
      <c r="G90" s="156">
        <v>0</v>
      </c>
      <c r="H90" s="155">
        <v>0</v>
      </c>
      <c r="I90" s="156">
        <v>0</v>
      </c>
      <c r="J90" s="156">
        <v>0</v>
      </c>
      <c r="K90" s="156">
        <v>0</v>
      </c>
      <c r="L90" s="156">
        <v>0</v>
      </c>
      <c r="M90" s="156">
        <v>0</v>
      </c>
      <c r="N90" s="156">
        <v>0</v>
      </c>
      <c r="O90" s="156">
        <v>0</v>
      </c>
      <c r="P90" s="156">
        <v>0</v>
      </c>
      <c r="Q90" s="28">
        <f t="shared" si="10"/>
        <v>0</v>
      </c>
      <c r="R90" s="38"/>
      <c r="S90" s="30"/>
      <c r="T90" s="31"/>
      <c r="V90" s="32">
        <f t="shared" si="11"/>
      </c>
      <c r="W90" s="33">
        <f t="shared" si="12"/>
        <v>0</v>
      </c>
      <c r="X90" s="34">
        <f t="shared" si="13"/>
        <v>0</v>
      </c>
      <c r="Y90" s="34">
        <f t="shared" si="14"/>
        <v>0</v>
      </c>
      <c r="Z90" s="34">
        <f>LARGE($D90:G90,1)+LARGE($D90:G90,2)+LARGE($D90:G90,3)</f>
        <v>0</v>
      </c>
      <c r="AA90" s="34">
        <f>LARGE($D90:H90,1)+LARGE($D90:H90,2)+LARGE($D90:H90,3)</f>
        <v>0</v>
      </c>
      <c r="AB90" s="34">
        <f>LARGE($D90:I90,1)+LARGE($D90:I90,2)+LARGE($D90:I90,3)</f>
        <v>0</v>
      </c>
      <c r="AC90" s="34">
        <f>LARGE($D90:J90,1)+LARGE($D90:J90,2)+LARGE($D90:J90,3)</f>
        <v>0</v>
      </c>
      <c r="AD90" s="34">
        <f>LARGE($D90:K90,1)+LARGE($D90:K90,2)+LARGE($D90:K90,3)</f>
        <v>0</v>
      </c>
      <c r="AE90" s="34">
        <f>LARGE($D90:L90,1)+LARGE($D90:L90,2)+LARGE($D90:L90,3)</f>
        <v>0</v>
      </c>
      <c r="AF90" s="34">
        <f>LARGE($D90:M90,1)+LARGE($D90:M90,2)+LARGE($D90:M90,3)</f>
        <v>0</v>
      </c>
      <c r="AG90" s="34">
        <f>LARGE($D90:N90,1)+LARGE($D90:N90,2)+LARGE($D90:N90,3)</f>
        <v>0</v>
      </c>
      <c r="AH90" s="34">
        <f>LARGE($D90:P90,1)+LARGE($D90:P90,2)+LARGE($D90:P90,3)</f>
        <v>0</v>
      </c>
    </row>
    <row r="91" spans="1:34" ht="12.75">
      <c r="A91" s="35"/>
      <c r="B91" s="36"/>
      <c r="C91" s="39"/>
      <c r="D91" s="155">
        <v>0</v>
      </c>
      <c r="E91" s="155">
        <v>0</v>
      </c>
      <c r="F91" s="155">
        <v>0</v>
      </c>
      <c r="G91" s="156">
        <v>0</v>
      </c>
      <c r="H91" s="155">
        <v>0</v>
      </c>
      <c r="I91" s="156">
        <v>0</v>
      </c>
      <c r="J91" s="156">
        <v>0</v>
      </c>
      <c r="K91" s="156">
        <v>0</v>
      </c>
      <c r="L91" s="156">
        <v>0</v>
      </c>
      <c r="M91" s="156">
        <v>0</v>
      </c>
      <c r="N91" s="156">
        <v>0</v>
      </c>
      <c r="O91" s="156">
        <v>0</v>
      </c>
      <c r="P91" s="156">
        <v>0</v>
      </c>
      <c r="Q91" s="28">
        <f t="shared" si="10"/>
        <v>0</v>
      </c>
      <c r="R91" s="38"/>
      <c r="S91" s="30"/>
      <c r="T91" s="31"/>
      <c r="V91" s="32">
        <f t="shared" si="11"/>
      </c>
      <c r="W91" s="33">
        <f t="shared" si="12"/>
        <v>0</v>
      </c>
      <c r="X91" s="34">
        <f t="shared" si="13"/>
        <v>0</v>
      </c>
      <c r="Y91" s="34">
        <f t="shared" si="14"/>
        <v>0</v>
      </c>
      <c r="Z91" s="34">
        <f>LARGE($D91:G91,1)+LARGE($D91:G91,2)+LARGE($D91:G91,3)</f>
        <v>0</v>
      </c>
      <c r="AA91" s="34">
        <f>LARGE($D91:H91,1)+LARGE($D91:H91,2)+LARGE($D91:H91,3)</f>
        <v>0</v>
      </c>
      <c r="AB91" s="34">
        <f>LARGE($D91:I91,1)+LARGE($D91:I91,2)+LARGE($D91:I91,3)</f>
        <v>0</v>
      </c>
      <c r="AC91" s="34">
        <f>LARGE($D91:J91,1)+LARGE($D91:J91,2)+LARGE($D91:J91,3)</f>
        <v>0</v>
      </c>
      <c r="AD91" s="34">
        <f>LARGE($D91:K91,1)+LARGE($D91:K91,2)+LARGE($D91:K91,3)</f>
        <v>0</v>
      </c>
      <c r="AE91" s="34">
        <f>LARGE($D91:L91,1)+LARGE($D91:L91,2)+LARGE($D91:L91,3)</f>
        <v>0</v>
      </c>
      <c r="AF91" s="34">
        <f>LARGE($D91:M91,1)+LARGE($D91:M91,2)+LARGE($D91:M91,3)</f>
        <v>0</v>
      </c>
      <c r="AG91" s="34">
        <f>LARGE($D91:N91,1)+LARGE($D91:N91,2)+LARGE($D91:N91,3)</f>
        <v>0</v>
      </c>
      <c r="AH91" s="34">
        <f>LARGE($D91:P91,1)+LARGE($D91:P91,2)+LARGE($D91:P91,3)</f>
        <v>0</v>
      </c>
    </row>
    <row r="92" spans="1:34" ht="12.75">
      <c r="A92" s="35"/>
      <c r="B92" s="36"/>
      <c r="C92" s="39"/>
      <c r="D92" s="155">
        <v>0</v>
      </c>
      <c r="E92" s="155">
        <v>0</v>
      </c>
      <c r="F92" s="155">
        <v>0</v>
      </c>
      <c r="G92" s="156">
        <v>0</v>
      </c>
      <c r="H92" s="155">
        <v>0</v>
      </c>
      <c r="I92" s="156">
        <v>0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  <c r="Q92" s="28">
        <f t="shared" si="10"/>
        <v>0</v>
      </c>
      <c r="R92" s="38"/>
      <c r="S92" s="30"/>
      <c r="T92" s="31"/>
      <c r="V92" s="32">
        <f t="shared" si="11"/>
      </c>
      <c r="W92" s="33">
        <f t="shared" si="12"/>
        <v>0</v>
      </c>
      <c r="X92" s="34">
        <f t="shared" si="13"/>
        <v>0</v>
      </c>
      <c r="Y92" s="34">
        <f t="shared" si="14"/>
        <v>0</v>
      </c>
      <c r="Z92" s="34">
        <f>LARGE($D92:G92,1)+LARGE($D92:G92,2)+LARGE($D92:G92,3)</f>
        <v>0</v>
      </c>
      <c r="AA92" s="34">
        <f>LARGE($D92:H92,1)+LARGE($D92:H92,2)+LARGE($D92:H92,3)</f>
        <v>0</v>
      </c>
      <c r="AB92" s="34">
        <f>LARGE($D92:I92,1)+LARGE($D92:I92,2)+LARGE($D92:I92,3)</f>
        <v>0</v>
      </c>
      <c r="AC92" s="34">
        <f>LARGE($D92:J92,1)+LARGE($D92:J92,2)+LARGE($D92:J92,3)</f>
        <v>0</v>
      </c>
      <c r="AD92" s="34">
        <f>LARGE($D92:K92,1)+LARGE($D92:K92,2)+LARGE($D92:K92,3)</f>
        <v>0</v>
      </c>
      <c r="AE92" s="34">
        <f>LARGE($D92:L92,1)+LARGE($D92:L92,2)+LARGE($D92:L92,3)</f>
        <v>0</v>
      </c>
      <c r="AF92" s="34">
        <f>LARGE($D92:M92,1)+LARGE($D92:M92,2)+LARGE($D92:M92,3)</f>
        <v>0</v>
      </c>
      <c r="AG92" s="34">
        <f>LARGE($D92:N92,1)+LARGE($D92:N92,2)+LARGE($D92:N92,3)</f>
        <v>0</v>
      </c>
      <c r="AH92" s="34">
        <f>LARGE($D92:P92,1)+LARGE($D92:P92,2)+LARGE($D92:P92,3)</f>
        <v>0</v>
      </c>
    </row>
    <row r="93" spans="1:34" ht="12.75">
      <c r="A93" s="35"/>
      <c r="B93" s="36"/>
      <c r="C93" s="39"/>
      <c r="D93" s="155">
        <v>0</v>
      </c>
      <c r="E93" s="155">
        <v>0</v>
      </c>
      <c r="F93" s="155">
        <v>0</v>
      </c>
      <c r="G93" s="156">
        <v>0</v>
      </c>
      <c r="H93" s="155">
        <v>0</v>
      </c>
      <c r="I93" s="156">
        <v>0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28">
        <f t="shared" si="10"/>
        <v>0</v>
      </c>
      <c r="R93" s="38"/>
      <c r="S93" s="30"/>
      <c r="T93" s="31"/>
      <c r="V93" s="32">
        <f t="shared" si="11"/>
      </c>
      <c r="W93" s="33">
        <f t="shared" si="12"/>
        <v>0</v>
      </c>
      <c r="X93" s="34">
        <f t="shared" si="13"/>
        <v>0</v>
      </c>
      <c r="Y93" s="34">
        <f t="shared" si="14"/>
        <v>0</v>
      </c>
      <c r="Z93" s="34">
        <f>LARGE($D93:G93,1)+LARGE($D93:G93,2)+LARGE($D93:G93,3)</f>
        <v>0</v>
      </c>
      <c r="AA93" s="34">
        <f>LARGE($D93:H93,1)+LARGE($D93:H93,2)+LARGE($D93:H93,3)</f>
        <v>0</v>
      </c>
      <c r="AB93" s="34">
        <f>LARGE($D93:I93,1)+LARGE($D93:I93,2)+LARGE($D93:I93,3)</f>
        <v>0</v>
      </c>
      <c r="AC93" s="34">
        <f>LARGE($D93:J93,1)+LARGE($D93:J93,2)+LARGE($D93:J93,3)</f>
        <v>0</v>
      </c>
      <c r="AD93" s="34">
        <f>LARGE($D93:K93,1)+LARGE($D93:K93,2)+LARGE($D93:K93,3)</f>
        <v>0</v>
      </c>
      <c r="AE93" s="34">
        <f>LARGE($D93:L93,1)+LARGE($D93:L93,2)+LARGE($D93:L93,3)</f>
        <v>0</v>
      </c>
      <c r="AF93" s="34">
        <f>LARGE($D93:M93,1)+LARGE($D93:M93,2)+LARGE($D93:M93,3)</f>
        <v>0</v>
      </c>
      <c r="AG93" s="34">
        <f>LARGE($D93:N93,1)+LARGE($D93:N93,2)+LARGE($D93:N93,3)</f>
        <v>0</v>
      </c>
      <c r="AH93" s="34">
        <f>LARGE($D93:P93,1)+LARGE($D93:P93,2)+LARGE($D93:P93,3)</f>
        <v>0</v>
      </c>
    </row>
    <row r="94" spans="1:34" ht="12.75">
      <c r="A94" s="35"/>
      <c r="B94" s="36"/>
      <c r="C94" s="39"/>
      <c r="D94" s="155">
        <v>0</v>
      </c>
      <c r="E94" s="155">
        <v>0</v>
      </c>
      <c r="F94" s="155">
        <v>0</v>
      </c>
      <c r="G94" s="156">
        <v>0</v>
      </c>
      <c r="H94" s="155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28">
        <f t="shared" si="10"/>
        <v>0</v>
      </c>
      <c r="R94" s="38"/>
      <c r="S94" s="30"/>
      <c r="T94" s="31"/>
      <c r="V94" s="32">
        <f t="shared" si="11"/>
      </c>
      <c r="W94" s="33">
        <f t="shared" si="12"/>
        <v>0</v>
      </c>
      <c r="X94" s="34">
        <f t="shared" si="13"/>
        <v>0</v>
      </c>
      <c r="Y94" s="34">
        <f t="shared" si="14"/>
        <v>0</v>
      </c>
      <c r="Z94" s="34">
        <f>LARGE($D94:G94,1)+LARGE($D94:G94,2)+LARGE($D94:G94,3)</f>
        <v>0</v>
      </c>
      <c r="AA94" s="34">
        <f>LARGE($D94:H94,1)+LARGE($D94:H94,2)+LARGE($D94:H94,3)</f>
        <v>0</v>
      </c>
      <c r="AB94" s="34">
        <f>LARGE($D94:I94,1)+LARGE($D94:I94,2)+LARGE($D94:I94,3)</f>
        <v>0</v>
      </c>
      <c r="AC94" s="34">
        <f>LARGE($D94:J94,1)+LARGE($D94:J94,2)+LARGE($D94:J94,3)</f>
        <v>0</v>
      </c>
      <c r="AD94" s="34">
        <f>LARGE($D94:K94,1)+LARGE($D94:K94,2)+LARGE($D94:K94,3)</f>
        <v>0</v>
      </c>
      <c r="AE94" s="34">
        <f>LARGE($D94:L94,1)+LARGE($D94:L94,2)+LARGE($D94:L94,3)</f>
        <v>0</v>
      </c>
      <c r="AF94" s="34">
        <f>LARGE($D94:M94,1)+LARGE($D94:M94,2)+LARGE($D94:M94,3)</f>
        <v>0</v>
      </c>
      <c r="AG94" s="34">
        <f>LARGE($D94:N94,1)+LARGE($D94:N94,2)+LARGE($D94:N94,3)</f>
        <v>0</v>
      </c>
      <c r="AH94" s="34">
        <f>LARGE($D94:P94,1)+LARGE($D94:P94,2)+LARGE($D94:P94,3)</f>
        <v>0</v>
      </c>
    </row>
    <row r="95" spans="1:34" ht="12.75">
      <c r="A95" s="35"/>
      <c r="B95" s="36"/>
      <c r="C95" s="39"/>
      <c r="D95" s="155">
        <v>0</v>
      </c>
      <c r="E95" s="155">
        <v>0</v>
      </c>
      <c r="F95" s="155">
        <v>0</v>
      </c>
      <c r="G95" s="156">
        <v>0</v>
      </c>
      <c r="H95" s="155">
        <v>0</v>
      </c>
      <c r="I95" s="156">
        <v>0</v>
      </c>
      <c r="J95" s="156">
        <v>0</v>
      </c>
      <c r="K95" s="156">
        <v>0</v>
      </c>
      <c r="L95" s="156">
        <v>0</v>
      </c>
      <c r="M95" s="156">
        <v>0</v>
      </c>
      <c r="N95" s="156">
        <v>0</v>
      </c>
      <c r="O95" s="156">
        <v>0</v>
      </c>
      <c r="P95" s="156">
        <v>0</v>
      </c>
      <c r="Q95" s="28">
        <f t="shared" si="10"/>
        <v>0</v>
      </c>
      <c r="R95" s="38"/>
      <c r="S95" s="30"/>
      <c r="T95" s="31"/>
      <c r="V95" s="32">
        <f t="shared" si="11"/>
      </c>
      <c r="W95" s="33">
        <f t="shared" si="12"/>
        <v>0</v>
      </c>
      <c r="X95" s="34">
        <f t="shared" si="13"/>
        <v>0</v>
      </c>
      <c r="Y95" s="34">
        <f t="shared" si="14"/>
        <v>0</v>
      </c>
      <c r="Z95" s="34">
        <f>LARGE($D95:G95,1)+LARGE($D95:G95,2)+LARGE($D95:G95,3)</f>
        <v>0</v>
      </c>
      <c r="AA95" s="34">
        <f>LARGE($D95:H95,1)+LARGE($D95:H95,2)+LARGE($D95:H95,3)</f>
        <v>0</v>
      </c>
      <c r="AB95" s="34">
        <f>LARGE($D95:I95,1)+LARGE($D95:I95,2)+LARGE($D95:I95,3)</f>
        <v>0</v>
      </c>
      <c r="AC95" s="34">
        <f>LARGE($D95:J95,1)+LARGE($D95:J95,2)+LARGE($D95:J95,3)</f>
        <v>0</v>
      </c>
      <c r="AD95" s="34">
        <f>LARGE($D95:K95,1)+LARGE($D95:K95,2)+LARGE($D95:K95,3)</f>
        <v>0</v>
      </c>
      <c r="AE95" s="34">
        <f>LARGE($D95:L95,1)+LARGE($D95:L95,2)+LARGE($D95:L95,3)</f>
        <v>0</v>
      </c>
      <c r="AF95" s="34">
        <f>LARGE($D95:M95,1)+LARGE($D95:M95,2)+LARGE($D95:M95,3)</f>
        <v>0</v>
      </c>
      <c r="AG95" s="34">
        <f>LARGE($D95:N95,1)+LARGE($D95:N95,2)+LARGE($D95:N95,3)</f>
        <v>0</v>
      </c>
      <c r="AH95" s="34">
        <f>LARGE($D95:P95,1)+LARGE($D95:P95,2)+LARGE($D95:P95,3)</f>
        <v>0</v>
      </c>
    </row>
    <row r="96" spans="1:34" ht="12.75">
      <c r="A96" s="35"/>
      <c r="B96" s="36"/>
      <c r="C96" s="39"/>
      <c r="D96" s="155">
        <v>0</v>
      </c>
      <c r="E96" s="155">
        <v>0</v>
      </c>
      <c r="F96" s="155">
        <v>0</v>
      </c>
      <c r="G96" s="156">
        <v>0</v>
      </c>
      <c r="H96" s="155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28">
        <f t="shared" si="10"/>
        <v>0</v>
      </c>
      <c r="R96" s="38"/>
      <c r="S96" s="30"/>
      <c r="T96" s="31"/>
      <c r="V96" s="32">
        <f t="shared" si="11"/>
      </c>
      <c r="W96" s="33">
        <f t="shared" si="12"/>
        <v>0</v>
      </c>
      <c r="X96" s="34">
        <f t="shared" si="13"/>
        <v>0</v>
      </c>
      <c r="Y96" s="34">
        <f t="shared" si="14"/>
        <v>0</v>
      </c>
      <c r="Z96" s="34">
        <f>LARGE($D96:G96,1)+LARGE($D96:G96,2)+LARGE($D96:G96,3)</f>
        <v>0</v>
      </c>
      <c r="AA96" s="34">
        <f>LARGE($D96:H96,1)+LARGE($D96:H96,2)+LARGE($D96:H96,3)</f>
        <v>0</v>
      </c>
      <c r="AB96" s="34">
        <f>LARGE($D96:I96,1)+LARGE($D96:I96,2)+LARGE($D96:I96,3)</f>
        <v>0</v>
      </c>
      <c r="AC96" s="34">
        <f>LARGE($D96:J96,1)+LARGE($D96:J96,2)+LARGE($D96:J96,3)</f>
        <v>0</v>
      </c>
      <c r="AD96" s="34">
        <f>LARGE($D96:K96,1)+LARGE($D96:K96,2)+LARGE($D96:K96,3)</f>
        <v>0</v>
      </c>
      <c r="AE96" s="34">
        <f>LARGE($D96:L96,1)+LARGE($D96:L96,2)+LARGE($D96:L96,3)</f>
        <v>0</v>
      </c>
      <c r="AF96" s="34">
        <f>LARGE($D96:M96,1)+LARGE($D96:M96,2)+LARGE($D96:M96,3)</f>
        <v>0</v>
      </c>
      <c r="AG96" s="34">
        <f>LARGE($D96:N96,1)+LARGE($D96:N96,2)+LARGE($D96:N96,3)</f>
        <v>0</v>
      </c>
      <c r="AH96" s="34">
        <f>LARGE($D96:P96,1)+LARGE($D96:P96,2)+LARGE($D96:P96,3)</f>
        <v>0</v>
      </c>
    </row>
    <row r="97" spans="1:34" ht="12.75">
      <c r="A97" s="35"/>
      <c r="B97" s="36"/>
      <c r="C97" s="39"/>
      <c r="D97" s="155">
        <v>0</v>
      </c>
      <c r="E97" s="155">
        <v>0</v>
      </c>
      <c r="F97" s="155">
        <v>0</v>
      </c>
      <c r="G97" s="156">
        <v>0</v>
      </c>
      <c r="H97" s="155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28">
        <f t="shared" si="10"/>
        <v>0</v>
      </c>
      <c r="R97" s="38"/>
      <c r="S97" s="30"/>
      <c r="T97" s="31"/>
      <c r="V97" s="32">
        <f t="shared" si="11"/>
      </c>
      <c r="W97" s="33">
        <f t="shared" si="12"/>
        <v>0</v>
      </c>
      <c r="X97" s="34">
        <f t="shared" si="13"/>
        <v>0</v>
      </c>
      <c r="Y97" s="34">
        <f t="shared" si="14"/>
        <v>0</v>
      </c>
      <c r="Z97" s="34">
        <f>LARGE($D97:G97,1)+LARGE($D97:G97,2)+LARGE($D97:G97,3)</f>
        <v>0</v>
      </c>
      <c r="AA97" s="34">
        <f>LARGE($D97:H97,1)+LARGE($D97:H97,2)+LARGE($D97:H97,3)</f>
        <v>0</v>
      </c>
      <c r="AB97" s="34">
        <f>LARGE($D97:I97,1)+LARGE($D97:I97,2)+LARGE($D97:I97,3)</f>
        <v>0</v>
      </c>
      <c r="AC97" s="34">
        <f>LARGE($D97:J97,1)+LARGE($D97:J97,2)+LARGE($D97:J97,3)</f>
        <v>0</v>
      </c>
      <c r="AD97" s="34">
        <f>LARGE($D97:K97,1)+LARGE($D97:K97,2)+LARGE($D97:K97,3)</f>
        <v>0</v>
      </c>
      <c r="AE97" s="34">
        <f>LARGE($D97:L97,1)+LARGE($D97:L97,2)+LARGE($D97:L97,3)</f>
        <v>0</v>
      </c>
      <c r="AF97" s="34">
        <f>LARGE($D97:M97,1)+LARGE($D97:M97,2)+LARGE($D97:M97,3)</f>
        <v>0</v>
      </c>
      <c r="AG97" s="34">
        <f>LARGE($D97:N97,1)+LARGE($D97:N97,2)+LARGE($D97:N97,3)</f>
        <v>0</v>
      </c>
      <c r="AH97" s="34">
        <f>LARGE($D97:P97,1)+LARGE($D97:P97,2)+LARGE($D97:P97,3)</f>
        <v>0</v>
      </c>
    </row>
    <row r="98" spans="1:34" ht="12.75">
      <c r="A98" s="35"/>
      <c r="B98" s="36"/>
      <c r="C98" s="39"/>
      <c r="D98" s="155">
        <v>0</v>
      </c>
      <c r="E98" s="155">
        <v>0</v>
      </c>
      <c r="F98" s="155">
        <v>0</v>
      </c>
      <c r="G98" s="156">
        <v>0</v>
      </c>
      <c r="H98" s="155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28">
        <f t="shared" si="10"/>
        <v>0</v>
      </c>
      <c r="R98" s="38"/>
      <c r="S98" s="30"/>
      <c r="T98" s="31"/>
      <c r="V98" s="32">
        <f t="shared" si="11"/>
      </c>
      <c r="W98" s="33">
        <f t="shared" si="12"/>
        <v>0</v>
      </c>
      <c r="X98" s="34">
        <f t="shared" si="13"/>
        <v>0</v>
      </c>
      <c r="Y98" s="34">
        <f t="shared" si="14"/>
        <v>0</v>
      </c>
      <c r="Z98" s="34">
        <f>LARGE($D98:G98,1)+LARGE($D98:G98,2)+LARGE($D98:G98,3)</f>
        <v>0</v>
      </c>
      <c r="AA98" s="34">
        <f>LARGE($D98:H98,1)+LARGE($D98:H98,2)+LARGE($D98:H98,3)</f>
        <v>0</v>
      </c>
      <c r="AB98" s="34">
        <f>LARGE($D98:I98,1)+LARGE($D98:I98,2)+LARGE($D98:I98,3)</f>
        <v>0</v>
      </c>
      <c r="AC98" s="34">
        <f>LARGE($D98:J98,1)+LARGE($D98:J98,2)+LARGE($D98:J98,3)</f>
        <v>0</v>
      </c>
      <c r="AD98" s="34">
        <f>LARGE($D98:K98,1)+LARGE($D98:K98,2)+LARGE($D98:K98,3)</f>
        <v>0</v>
      </c>
      <c r="AE98" s="34">
        <f>LARGE($D98:L98,1)+LARGE($D98:L98,2)+LARGE($D98:L98,3)</f>
        <v>0</v>
      </c>
      <c r="AF98" s="34">
        <f>LARGE($D98:M98,1)+LARGE($D98:M98,2)+LARGE($D98:M98,3)</f>
        <v>0</v>
      </c>
      <c r="AG98" s="34">
        <f>LARGE($D98:N98,1)+LARGE($D98:N98,2)+LARGE($D98:N98,3)</f>
        <v>0</v>
      </c>
      <c r="AH98" s="34">
        <f>LARGE($D98:P98,1)+LARGE($D98:P98,2)+LARGE($D98:P98,3)</f>
        <v>0</v>
      </c>
    </row>
    <row r="99" spans="1:34" ht="12.75">
      <c r="A99" s="44"/>
      <c r="B99" s="45"/>
      <c r="C99" s="46"/>
      <c r="D99" s="155">
        <v>0</v>
      </c>
      <c r="E99" s="155">
        <v>0</v>
      </c>
      <c r="F99" s="155">
        <v>0</v>
      </c>
      <c r="G99" s="156">
        <v>0</v>
      </c>
      <c r="H99" s="155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6">
        <v>0</v>
      </c>
      <c r="Q99" s="28">
        <f t="shared" si="10"/>
        <v>0</v>
      </c>
      <c r="R99" s="38"/>
      <c r="S99" s="30"/>
      <c r="T99" s="31"/>
      <c r="V99" s="32">
        <f t="shared" si="11"/>
      </c>
      <c r="W99" s="33">
        <f t="shared" si="12"/>
        <v>0</v>
      </c>
      <c r="X99" s="34">
        <f t="shared" si="13"/>
        <v>0</v>
      </c>
      <c r="Y99" s="34">
        <f t="shared" si="14"/>
        <v>0</v>
      </c>
      <c r="Z99" s="34">
        <f>LARGE($D99:G99,1)+LARGE($D99:G99,2)+LARGE($D99:G99,3)</f>
        <v>0</v>
      </c>
      <c r="AA99" s="34">
        <f>LARGE($D99:H99,1)+LARGE($D99:H99,2)+LARGE($D99:H99,3)</f>
        <v>0</v>
      </c>
      <c r="AB99" s="34">
        <f>LARGE($D99:I99,1)+LARGE($D99:I99,2)+LARGE($D99:I99,3)</f>
        <v>0</v>
      </c>
      <c r="AC99" s="34">
        <f>LARGE($D99:J99,1)+LARGE($D99:J99,2)+LARGE($D99:J99,3)</f>
        <v>0</v>
      </c>
      <c r="AD99" s="34">
        <f>LARGE($D99:K99,1)+LARGE($D99:K99,2)+LARGE($D99:K99,3)</f>
        <v>0</v>
      </c>
      <c r="AE99" s="34">
        <f>LARGE($D99:L99,1)+LARGE($D99:L99,2)+LARGE($D99:L99,3)</f>
        <v>0</v>
      </c>
      <c r="AF99" s="34">
        <f>LARGE($D99:M99,1)+LARGE($D99:M99,2)+LARGE($D99:M99,3)</f>
        <v>0</v>
      </c>
      <c r="AG99" s="34">
        <f>LARGE($D99:N99,1)+LARGE($D99:N99,2)+LARGE($D99:N99,3)</f>
        <v>0</v>
      </c>
      <c r="AH99" s="34">
        <f>LARGE($D99:P99,1)+LARGE($D99:P99,2)+LARGE($D99:P99,3)</f>
        <v>0</v>
      </c>
    </row>
    <row r="100" spans="1:34" ht="12.75">
      <c r="A100" s="44"/>
      <c r="B100" s="45"/>
      <c r="C100" s="46"/>
      <c r="D100" s="155">
        <v>0</v>
      </c>
      <c r="E100" s="155">
        <v>0</v>
      </c>
      <c r="F100" s="155">
        <v>0</v>
      </c>
      <c r="G100" s="156">
        <v>0</v>
      </c>
      <c r="H100" s="155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28">
        <f t="shared" si="10"/>
        <v>0</v>
      </c>
      <c r="R100" s="38"/>
      <c r="S100" s="30"/>
      <c r="T100" s="31"/>
      <c r="V100" s="32">
        <f t="shared" si="11"/>
      </c>
      <c r="W100" s="33">
        <f t="shared" si="12"/>
        <v>0</v>
      </c>
      <c r="X100" s="34">
        <f t="shared" si="13"/>
        <v>0</v>
      </c>
      <c r="Y100" s="34">
        <f t="shared" si="14"/>
        <v>0</v>
      </c>
      <c r="Z100" s="34">
        <f>LARGE($D100:G100,1)+LARGE($D100:G100,2)+LARGE($D100:G100,3)</f>
        <v>0</v>
      </c>
      <c r="AA100" s="34">
        <f>LARGE($D100:H100,1)+LARGE($D100:H100,2)+LARGE($D100:H100,3)</f>
        <v>0</v>
      </c>
      <c r="AB100" s="34">
        <f>LARGE($D100:I100,1)+LARGE($D100:I100,2)+LARGE($D100:I100,3)</f>
        <v>0</v>
      </c>
      <c r="AC100" s="34">
        <f>LARGE($D100:J100,1)+LARGE($D100:J100,2)+LARGE($D100:J100,3)</f>
        <v>0</v>
      </c>
      <c r="AD100" s="34">
        <f>LARGE($D100:K100,1)+LARGE($D100:K100,2)+LARGE($D100:K100,3)</f>
        <v>0</v>
      </c>
      <c r="AE100" s="34">
        <f>LARGE($D100:L100,1)+LARGE($D100:L100,2)+LARGE($D100:L100,3)</f>
        <v>0</v>
      </c>
      <c r="AF100" s="34">
        <f>LARGE($D100:M100,1)+LARGE($D100:M100,2)+LARGE($D100:M100,3)</f>
        <v>0</v>
      </c>
      <c r="AG100" s="34">
        <f>LARGE($D100:N100,1)+LARGE($D100:N100,2)+LARGE($D100:N100,3)</f>
        <v>0</v>
      </c>
      <c r="AH100" s="34">
        <f>LARGE($D100:P100,1)+LARGE($D100:P100,2)+LARGE($D100:P100,3)</f>
        <v>0</v>
      </c>
    </row>
    <row r="101" spans="1:34" ht="12.75">
      <c r="A101" s="35"/>
      <c r="B101" s="36"/>
      <c r="C101" s="39"/>
      <c r="D101" s="155">
        <v>0</v>
      </c>
      <c r="E101" s="155">
        <v>0</v>
      </c>
      <c r="F101" s="155">
        <v>0</v>
      </c>
      <c r="G101" s="156">
        <v>0</v>
      </c>
      <c r="H101" s="155">
        <v>0</v>
      </c>
      <c r="I101" s="156">
        <v>0</v>
      </c>
      <c r="J101" s="156">
        <v>0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56">
        <v>0</v>
      </c>
      <c r="Q101" s="28">
        <f t="shared" si="10"/>
        <v>0</v>
      </c>
      <c r="R101" s="38"/>
      <c r="S101" s="30"/>
      <c r="T101" s="31"/>
      <c r="V101" s="32">
        <f t="shared" si="11"/>
      </c>
      <c r="W101" s="33">
        <f t="shared" si="12"/>
        <v>0</v>
      </c>
      <c r="X101" s="34">
        <f t="shared" si="13"/>
        <v>0</v>
      </c>
      <c r="Y101" s="34">
        <f t="shared" si="14"/>
        <v>0</v>
      </c>
      <c r="Z101" s="34">
        <f>LARGE($D101:G101,1)+LARGE($D101:G101,2)+LARGE($D101:G101,3)</f>
        <v>0</v>
      </c>
      <c r="AA101" s="34">
        <f>LARGE($D101:H101,1)+LARGE($D101:H101,2)+LARGE($D101:H101,3)</f>
        <v>0</v>
      </c>
      <c r="AB101" s="34">
        <f>LARGE($D101:I101,1)+LARGE($D101:I101,2)+LARGE($D101:I101,3)</f>
        <v>0</v>
      </c>
      <c r="AC101" s="34">
        <f>LARGE($D101:J101,1)+LARGE($D101:J101,2)+LARGE($D101:J101,3)</f>
        <v>0</v>
      </c>
      <c r="AD101" s="34">
        <f>LARGE($D101:K101,1)+LARGE($D101:K101,2)+LARGE($D101:K101,3)</f>
        <v>0</v>
      </c>
      <c r="AE101" s="34">
        <f>LARGE($D101:L101,1)+LARGE($D101:L101,2)+LARGE($D101:L101,3)</f>
        <v>0</v>
      </c>
      <c r="AF101" s="34">
        <f>LARGE($D101:M101,1)+LARGE($D101:M101,2)+LARGE($D101:M101,3)</f>
        <v>0</v>
      </c>
      <c r="AG101" s="34">
        <f>LARGE($D101:N101,1)+LARGE($D101:N101,2)+LARGE($D101:N101,3)</f>
        <v>0</v>
      </c>
      <c r="AH101" s="34">
        <f>LARGE($D101:P101,1)+LARGE($D101:P101,2)+LARGE($D101:P101,3)</f>
        <v>0</v>
      </c>
    </row>
    <row r="102" spans="1:34" ht="12.75">
      <c r="A102" s="35"/>
      <c r="B102" s="36"/>
      <c r="C102" s="39"/>
      <c r="D102" s="155">
        <v>0</v>
      </c>
      <c r="E102" s="155">
        <v>0</v>
      </c>
      <c r="F102" s="155">
        <v>0</v>
      </c>
      <c r="G102" s="156">
        <v>0</v>
      </c>
      <c r="H102" s="155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56">
        <v>0</v>
      </c>
      <c r="Q102" s="28">
        <f aca="true" t="shared" si="15" ref="Q102:Q113">LARGE(D102:N102,1)+LARGE(D102:N102,2)+LARGE(D102:N102,3)</f>
        <v>0</v>
      </c>
      <c r="R102" s="38"/>
      <c r="S102" s="30"/>
      <c r="T102" s="31"/>
      <c r="V102" s="32">
        <f t="shared" si="11"/>
      </c>
      <c r="W102" s="33">
        <f t="shared" si="12"/>
        <v>0</v>
      </c>
      <c r="X102" s="34">
        <f t="shared" si="13"/>
        <v>0</v>
      </c>
      <c r="Y102" s="34">
        <f t="shared" si="14"/>
        <v>0</v>
      </c>
      <c r="Z102" s="34">
        <f>LARGE($D102:G102,1)+LARGE($D102:G102,2)+LARGE($D102:G102,3)</f>
        <v>0</v>
      </c>
      <c r="AA102" s="34">
        <f>LARGE($D102:H102,1)+LARGE($D102:H102,2)+LARGE($D102:H102,3)</f>
        <v>0</v>
      </c>
      <c r="AB102" s="34">
        <f>LARGE($D102:I102,1)+LARGE($D102:I102,2)+LARGE($D102:I102,3)</f>
        <v>0</v>
      </c>
      <c r="AC102" s="34">
        <f>LARGE($D102:J102,1)+LARGE($D102:J102,2)+LARGE($D102:J102,3)</f>
        <v>0</v>
      </c>
      <c r="AD102" s="34">
        <f>LARGE($D102:K102,1)+LARGE($D102:K102,2)+LARGE($D102:K102,3)</f>
        <v>0</v>
      </c>
      <c r="AE102" s="34">
        <f>LARGE($D102:L102,1)+LARGE($D102:L102,2)+LARGE($D102:L102,3)</f>
        <v>0</v>
      </c>
      <c r="AF102" s="34">
        <f>LARGE($D102:M102,1)+LARGE($D102:M102,2)+LARGE($D102:M102,3)</f>
        <v>0</v>
      </c>
      <c r="AG102" s="34">
        <f>LARGE($D102:N102,1)+LARGE($D102:N102,2)+LARGE($D102:N102,3)</f>
        <v>0</v>
      </c>
      <c r="AH102" s="34">
        <f>LARGE($D102:P102,1)+LARGE($D102:P102,2)+LARGE($D102:P102,3)</f>
        <v>0</v>
      </c>
    </row>
    <row r="103" spans="1:34" ht="12.75">
      <c r="A103" s="44"/>
      <c r="B103" s="45"/>
      <c r="C103" s="46"/>
      <c r="D103" s="155">
        <v>0</v>
      </c>
      <c r="E103" s="155">
        <v>0</v>
      </c>
      <c r="F103" s="155">
        <v>0</v>
      </c>
      <c r="G103" s="156">
        <v>0</v>
      </c>
      <c r="H103" s="155">
        <v>0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6">
        <v>0</v>
      </c>
      <c r="Q103" s="28">
        <f t="shared" si="15"/>
        <v>0</v>
      </c>
      <c r="R103" s="38"/>
      <c r="S103" s="30"/>
      <c r="T103" s="31"/>
      <c r="V103" s="32">
        <f>A103&amp;B103</f>
      </c>
      <c r="W103" s="33">
        <f>D103</f>
        <v>0</v>
      </c>
      <c r="X103" s="34">
        <f>D103+E103</f>
        <v>0</v>
      </c>
      <c r="Y103" s="34">
        <f>SUM(D103:F103)</f>
        <v>0</v>
      </c>
      <c r="Z103" s="34">
        <f>LARGE($D103:G103,1)+LARGE($D103:G103,2)+LARGE($D103:G103,3)</f>
        <v>0</v>
      </c>
      <c r="AA103" s="34">
        <f>LARGE($D103:H103,1)+LARGE($D103:H103,2)+LARGE($D103:H103,3)</f>
        <v>0</v>
      </c>
      <c r="AB103" s="34">
        <f>LARGE($D103:I103,1)+LARGE($D103:I103,2)+LARGE($D103:I103,3)</f>
        <v>0</v>
      </c>
      <c r="AC103" s="34">
        <f>LARGE($D103:J103,1)+LARGE($D103:J103,2)+LARGE($D103:J103,3)</f>
        <v>0</v>
      </c>
      <c r="AD103" s="34">
        <f>LARGE($D103:K103,1)+LARGE($D103:K103,2)+LARGE($D103:K103,3)</f>
        <v>0</v>
      </c>
      <c r="AE103" s="34">
        <f>LARGE($D103:L103,1)+LARGE($D103:L103,2)+LARGE($D103:L103,3)</f>
        <v>0</v>
      </c>
      <c r="AF103" s="34">
        <f>LARGE($D103:M103,1)+LARGE($D103:M103,2)+LARGE($D103:M103,3)</f>
        <v>0</v>
      </c>
      <c r="AG103" s="34">
        <f>LARGE($D103:N103,1)+LARGE($D103:N103,2)+LARGE($D103:N103,3)</f>
        <v>0</v>
      </c>
      <c r="AH103" s="34">
        <f>LARGE($D103:P103,1)+LARGE($D103:P103,2)+LARGE($D103:P103,3)</f>
        <v>0</v>
      </c>
    </row>
    <row r="104" spans="1:34" ht="12.75">
      <c r="A104" s="44"/>
      <c r="B104" s="45"/>
      <c r="C104" s="46"/>
      <c r="D104" s="155">
        <v>0</v>
      </c>
      <c r="E104" s="155">
        <v>0</v>
      </c>
      <c r="F104" s="155">
        <v>0</v>
      </c>
      <c r="G104" s="156">
        <v>0</v>
      </c>
      <c r="H104" s="155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56">
        <v>0</v>
      </c>
      <c r="Q104" s="28">
        <f t="shared" si="15"/>
        <v>0</v>
      </c>
      <c r="R104" s="38"/>
      <c r="S104" s="30"/>
      <c r="T104" s="31"/>
      <c r="V104" s="32">
        <f>A104&amp;B104</f>
      </c>
      <c r="W104" s="33">
        <f>D104</f>
        <v>0</v>
      </c>
      <c r="X104" s="34">
        <f>D104+E104</f>
        <v>0</v>
      </c>
      <c r="Y104" s="34">
        <f>SUM(D104:F104)</f>
        <v>0</v>
      </c>
      <c r="Z104" s="34">
        <f>LARGE($D104:G104,1)+LARGE($D104:G104,2)+LARGE($D104:G104,3)</f>
        <v>0</v>
      </c>
      <c r="AA104" s="34">
        <f>LARGE($D104:H104,1)+LARGE($D104:H104,2)+LARGE($D104:H104,3)</f>
        <v>0</v>
      </c>
      <c r="AB104" s="34">
        <f>LARGE($D104:I104,1)+LARGE($D104:I104,2)+LARGE($D104:I104,3)</f>
        <v>0</v>
      </c>
      <c r="AC104" s="34">
        <f>LARGE($D104:J104,1)+LARGE($D104:J104,2)+LARGE($D104:J104,3)</f>
        <v>0</v>
      </c>
      <c r="AD104" s="34">
        <f>LARGE($D104:K104,1)+LARGE($D104:K104,2)+LARGE($D104:K104,3)</f>
        <v>0</v>
      </c>
      <c r="AE104" s="34">
        <f>LARGE($D104:L104,1)+LARGE($D104:L104,2)+LARGE($D104:L104,3)</f>
        <v>0</v>
      </c>
      <c r="AF104" s="34">
        <f>LARGE($D104:M104,1)+LARGE($D104:M104,2)+LARGE($D104:M104,3)</f>
        <v>0</v>
      </c>
      <c r="AG104" s="34">
        <f>LARGE($D104:N104,1)+LARGE($D104:N104,2)+LARGE($D104:N104,3)</f>
        <v>0</v>
      </c>
      <c r="AH104" s="34">
        <f>LARGE($D104:P104,1)+LARGE($D104:P104,2)+LARGE($D104:P104,3)</f>
        <v>0</v>
      </c>
    </row>
    <row r="105" spans="1:34" ht="12.75">
      <c r="A105" s="44"/>
      <c r="B105" s="45"/>
      <c r="C105" s="46"/>
      <c r="D105" s="155">
        <v>0</v>
      </c>
      <c r="E105" s="155">
        <v>0</v>
      </c>
      <c r="F105" s="155">
        <v>0</v>
      </c>
      <c r="G105" s="156">
        <v>0</v>
      </c>
      <c r="H105" s="155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6">
        <v>0</v>
      </c>
      <c r="Q105" s="28">
        <f t="shared" si="15"/>
        <v>0</v>
      </c>
      <c r="R105" s="38"/>
      <c r="S105" s="30"/>
      <c r="T105" s="31"/>
      <c r="V105" s="32">
        <f>A105&amp;B105</f>
      </c>
      <c r="W105" s="33">
        <f>D105</f>
        <v>0</v>
      </c>
      <c r="X105" s="34">
        <f>D105+E105</f>
        <v>0</v>
      </c>
      <c r="Y105" s="34">
        <f>SUM(D105:F105)</f>
        <v>0</v>
      </c>
      <c r="Z105" s="34">
        <f>LARGE($D105:G105,1)+LARGE($D105:G105,2)+LARGE($D105:G105,3)</f>
        <v>0</v>
      </c>
      <c r="AA105" s="34">
        <f>LARGE($D105:H105,1)+LARGE($D105:H105,2)+LARGE($D105:H105,3)</f>
        <v>0</v>
      </c>
      <c r="AB105" s="34">
        <f>LARGE($D105:I105,1)+LARGE($D105:I105,2)+LARGE($D105:I105,3)</f>
        <v>0</v>
      </c>
      <c r="AC105" s="34">
        <f>LARGE($D105:J105,1)+LARGE($D105:J105,2)+LARGE($D105:J105,3)</f>
        <v>0</v>
      </c>
      <c r="AD105" s="34">
        <f>LARGE($D105:K105,1)+LARGE($D105:K105,2)+LARGE($D105:K105,3)</f>
        <v>0</v>
      </c>
      <c r="AE105" s="34">
        <f>LARGE($D105:L105,1)+LARGE($D105:L105,2)+LARGE($D105:L105,3)</f>
        <v>0</v>
      </c>
      <c r="AF105" s="34">
        <f>LARGE($D105:M105,1)+LARGE($D105:M105,2)+LARGE($D105:M105,3)</f>
        <v>0</v>
      </c>
      <c r="AG105" s="34">
        <f>LARGE($D105:N105,1)+LARGE($D105:N105,2)+LARGE($D105:N105,3)</f>
        <v>0</v>
      </c>
      <c r="AH105" s="34">
        <f>LARGE($D105:P105,1)+LARGE($D105:P105,2)+LARGE($D105:P105,3)</f>
        <v>0</v>
      </c>
    </row>
    <row r="106" spans="1:34" ht="12.75">
      <c r="A106" s="44"/>
      <c r="B106" s="45"/>
      <c r="C106" s="136"/>
      <c r="D106" s="155">
        <v>0</v>
      </c>
      <c r="E106" s="155">
        <v>0</v>
      </c>
      <c r="F106" s="155">
        <v>0</v>
      </c>
      <c r="G106" s="156">
        <v>0</v>
      </c>
      <c r="H106" s="155">
        <v>0</v>
      </c>
      <c r="I106" s="156">
        <v>0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56">
        <v>0</v>
      </c>
      <c r="Q106" s="28">
        <f t="shared" si="15"/>
        <v>0</v>
      </c>
      <c r="R106" s="38"/>
      <c r="S106" s="30"/>
      <c r="T106" s="31"/>
      <c r="V106" s="32">
        <f aca="true" t="shared" si="16" ref="V106:V111">A106&amp;B106</f>
      </c>
      <c r="W106" s="33">
        <f aca="true" t="shared" si="17" ref="W106:W111">D106</f>
        <v>0</v>
      </c>
      <c r="X106" s="34">
        <f aca="true" t="shared" si="18" ref="X106:X111">D106+E106</f>
        <v>0</v>
      </c>
      <c r="Y106" s="34">
        <f aca="true" t="shared" si="19" ref="Y106:Y111">SUM(D106:F106)</f>
        <v>0</v>
      </c>
      <c r="Z106" s="34">
        <f>LARGE($D106:G106,1)+LARGE($D106:G106,2)+LARGE($D106:G106,3)</f>
        <v>0</v>
      </c>
      <c r="AA106" s="34">
        <f>LARGE($D106:H106,1)+LARGE($D106:H106,2)+LARGE($D106:H106,3)</f>
        <v>0</v>
      </c>
      <c r="AB106" s="34">
        <f>LARGE($D106:I106,1)+LARGE($D106:I106,2)+LARGE($D106:I106,3)</f>
        <v>0</v>
      </c>
      <c r="AC106" s="34">
        <f>LARGE($D106:J106,1)+LARGE($D106:J106,2)+LARGE($D106:J106,3)</f>
        <v>0</v>
      </c>
      <c r="AD106" s="34">
        <f>LARGE($D106:K106,1)+LARGE($D106:K106,2)+LARGE($D106:K106,3)</f>
        <v>0</v>
      </c>
      <c r="AE106" s="34">
        <f>LARGE($D106:L106,1)+LARGE($D106:L106,2)+LARGE($D106:L106,3)</f>
        <v>0</v>
      </c>
      <c r="AF106" s="34">
        <f>LARGE($D106:M106,1)+LARGE($D106:M106,2)+LARGE($D106:M106,3)</f>
        <v>0</v>
      </c>
      <c r="AG106" s="34">
        <f>LARGE($D106:N106,1)+LARGE($D106:N106,2)+LARGE($D106:N106,3)</f>
        <v>0</v>
      </c>
      <c r="AH106" s="34">
        <f>LARGE($D106:P106,1)+LARGE($D106:P106,2)+LARGE($D106:P106,3)</f>
        <v>0</v>
      </c>
    </row>
    <row r="107" spans="1:34" ht="12.75">
      <c r="A107" s="137"/>
      <c r="B107" s="122"/>
      <c r="C107" s="46"/>
      <c r="D107" s="155">
        <v>0</v>
      </c>
      <c r="E107" s="155">
        <v>0</v>
      </c>
      <c r="F107" s="155">
        <v>0</v>
      </c>
      <c r="G107" s="156">
        <v>0</v>
      </c>
      <c r="H107" s="155">
        <v>0</v>
      </c>
      <c r="I107" s="156">
        <v>0</v>
      </c>
      <c r="J107" s="156">
        <v>0</v>
      </c>
      <c r="K107" s="156">
        <v>0</v>
      </c>
      <c r="L107" s="156">
        <v>0</v>
      </c>
      <c r="M107" s="156">
        <v>0</v>
      </c>
      <c r="N107" s="156">
        <v>0</v>
      </c>
      <c r="O107" s="156">
        <v>0</v>
      </c>
      <c r="P107" s="156">
        <v>0</v>
      </c>
      <c r="Q107" s="28">
        <f t="shared" si="15"/>
        <v>0</v>
      </c>
      <c r="R107" s="38"/>
      <c r="S107" s="30"/>
      <c r="T107" s="31"/>
      <c r="V107" s="32">
        <f t="shared" si="16"/>
      </c>
      <c r="W107" s="33">
        <f t="shared" si="17"/>
        <v>0</v>
      </c>
      <c r="X107" s="34">
        <f t="shared" si="18"/>
        <v>0</v>
      </c>
      <c r="Y107" s="34">
        <f t="shared" si="19"/>
        <v>0</v>
      </c>
      <c r="Z107" s="34">
        <f>LARGE($D107:G107,1)+LARGE($D107:G107,2)+LARGE($D107:G107,3)</f>
        <v>0</v>
      </c>
      <c r="AA107" s="34">
        <f>LARGE($D107:H107,1)+LARGE($D107:H107,2)+LARGE($D107:H107,3)</f>
        <v>0</v>
      </c>
      <c r="AB107" s="34">
        <f>LARGE($D107:I107,1)+LARGE($D107:I107,2)+LARGE($D107:I107,3)</f>
        <v>0</v>
      </c>
      <c r="AC107" s="34">
        <f>LARGE($D107:J107,1)+LARGE($D107:J107,2)+LARGE($D107:J107,3)</f>
        <v>0</v>
      </c>
      <c r="AD107" s="34">
        <f>LARGE($D107:K107,1)+LARGE($D107:K107,2)+LARGE($D107:K107,3)</f>
        <v>0</v>
      </c>
      <c r="AE107" s="34">
        <f>LARGE($D107:L107,1)+LARGE($D107:L107,2)+LARGE($D107:L107,3)</f>
        <v>0</v>
      </c>
      <c r="AF107" s="34">
        <f>LARGE($D107:M107,1)+LARGE($D107:M107,2)+LARGE($D107:M107,3)</f>
        <v>0</v>
      </c>
      <c r="AG107" s="34">
        <f>LARGE($D107:N107,1)+LARGE($D107:N107,2)+LARGE($D107:N107,3)</f>
        <v>0</v>
      </c>
      <c r="AH107" s="34">
        <f>LARGE($D107:P107,1)+LARGE($D107:P107,2)+LARGE($D107:P107,3)</f>
        <v>0</v>
      </c>
    </row>
    <row r="108" spans="1:34" ht="12.75">
      <c r="A108" s="44"/>
      <c r="B108" s="45"/>
      <c r="C108" s="136"/>
      <c r="D108" s="155">
        <v>0</v>
      </c>
      <c r="E108" s="155">
        <v>0</v>
      </c>
      <c r="F108" s="155">
        <v>0</v>
      </c>
      <c r="G108" s="156">
        <v>0</v>
      </c>
      <c r="H108" s="155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56">
        <v>0</v>
      </c>
      <c r="P108" s="156">
        <v>0</v>
      </c>
      <c r="Q108" s="28">
        <f t="shared" si="15"/>
        <v>0</v>
      </c>
      <c r="R108" s="38"/>
      <c r="S108" s="30"/>
      <c r="T108" s="31"/>
      <c r="V108" s="32">
        <f t="shared" si="16"/>
      </c>
      <c r="W108" s="33">
        <f t="shared" si="17"/>
        <v>0</v>
      </c>
      <c r="X108" s="34">
        <f t="shared" si="18"/>
        <v>0</v>
      </c>
      <c r="Y108" s="34">
        <f t="shared" si="19"/>
        <v>0</v>
      </c>
      <c r="Z108" s="34">
        <f>LARGE($D108:G108,1)+LARGE($D108:G108,2)+LARGE($D108:G108,3)</f>
        <v>0</v>
      </c>
      <c r="AA108" s="34">
        <f>LARGE($D108:H108,1)+LARGE($D108:H108,2)+LARGE($D108:H108,3)</f>
        <v>0</v>
      </c>
      <c r="AB108" s="34">
        <f>LARGE($D108:I108,1)+LARGE($D108:I108,2)+LARGE($D108:I108,3)</f>
        <v>0</v>
      </c>
      <c r="AC108" s="34">
        <f>LARGE($D108:J108,1)+LARGE($D108:J108,2)+LARGE($D108:J108,3)</f>
        <v>0</v>
      </c>
      <c r="AD108" s="34">
        <f>LARGE($D108:K108,1)+LARGE($D108:K108,2)+LARGE($D108:K108,3)</f>
        <v>0</v>
      </c>
      <c r="AE108" s="34">
        <f>LARGE($D108:L108,1)+LARGE($D108:L108,2)+LARGE($D108:L108,3)</f>
        <v>0</v>
      </c>
      <c r="AF108" s="34">
        <f>LARGE($D108:M108,1)+LARGE($D108:M108,2)+LARGE($D108:M108,3)</f>
        <v>0</v>
      </c>
      <c r="AG108" s="34">
        <f>LARGE($D108:N108,1)+LARGE($D108:N108,2)+LARGE($D108:N108,3)</f>
        <v>0</v>
      </c>
      <c r="AH108" s="34">
        <f>LARGE($D108:P108,1)+LARGE($D108:P108,2)+LARGE($D108:P108,3)</f>
        <v>0</v>
      </c>
    </row>
    <row r="109" spans="1:34" ht="12.75">
      <c r="A109" s="35"/>
      <c r="B109" s="36"/>
      <c r="C109" s="46"/>
      <c r="D109" s="155">
        <v>0</v>
      </c>
      <c r="E109" s="155">
        <v>0</v>
      </c>
      <c r="F109" s="155">
        <v>0</v>
      </c>
      <c r="G109" s="156">
        <v>0</v>
      </c>
      <c r="H109" s="155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56">
        <v>0</v>
      </c>
      <c r="Q109" s="28">
        <f t="shared" si="15"/>
        <v>0</v>
      </c>
      <c r="R109" s="38"/>
      <c r="S109" s="30"/>
      <c r="T109" s="31"/>
      <c r="V109" s="32">
        <f t="shared" si="16"/>
      </c>
      <c r="W109" s="33">
        <f t="shared" si="17"/>
        <v>0</v>
      </c>
      <c r="X109" s="34">
        <f t="shared" si="18"/>
        <v>0</v>
      </c>
      <c r="Y109" s="34">
        <f t="shared" si="19"/>
        <v>0</v>
      </c>
      <c r="Z109" s="34">
        <f>LARGE($D109:G109,1)+LARGE($D109:G109,2)+LARGE($D109:G109,3)</f>
        <v>0</v>
      </c>
      <c r="AA109" s="34">
        <f>LARGE($D109:H109,1)+LARGE($D109:H109,2)+LARGE($D109:H109,3)</f>
        <v>0</v>
      </c>
      <c r="AB109" s="34">
        <f>LARGE($D109:I109,1)+LARGE($D109:I109,2)+LARGE($D109:I109,3)</f>
        <v>0</v>
      </c>
      <c r="AC109" s="34">
        <f>LARGE($D109:J109,1)+LARGE($D109:J109,2)+LARGE($D109:J109,3)</f>
        <v>0</v>
      </c>
      <c r="AD109" s="34">
        <f>LARGE($D109:K109,1)+LARGE($D109:K109,2)+LARGE($D109:K109,3)</f>
        <v>0</v>
      </c>
      <c r="AE109" s="34">
        <f>LARGE($D109:L109,1)+LARGE($D109:L109,2)+LARGE($D109:L109,3)</f>
        <v>0</v>
      </c>
      <c r="AF109" s="34">
        <f>LARGE($D109:M109,1)+LARGE($D109:M109,2)+LARGE($D109:M109,3)</f>
        <v>0</v>
      </c>
      <c r="AG109" s="34">
        <f>LARGE($D109:N109,1)+LARGE($D109:N109,2)+LARGE($D109:N109,3)</f>
        <v>0</v>
      </c>
      <c r="AH109" s="34">
        <f>LARGE($D109:P109,1)+LARGE($D109:P109,2)+LARGE($D109:P109,3)</f>
        <v>0</v>
      </c>
    </row>
    <row r="110" spans="1:34" ht="12.75">
      <c r="A110" s="35"/>
      <c r="B110" s="36"/>
      <c r="C110" s="46"/>
      <c r="D110" s="155">
        <v>0</v>
      </c>
      <c r="E110" s="155">
        <v>0</v>
      </c>
      <c r="F110" s="155">
        <v>0</v>
      </c>
      <c r="G110" s="156">
        <v>0</v>
      </c>
      <c r="H110" s="155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56">
        <v>0</v>
      </c>
      <c r="Q110" s="28">
        <f t="shared" si="15"/>
        <v>0</v>
      </c>
      <c r="R110" s="38"/>
      <c r="S110" s="30"/>
      <c r="T110" s="31"/>
      <c r="V110" s="32">
        <f t="shared" si="16"/>
      </c>
      <c r="W110" s="33">
        <f t="shared" si="17"/>
        <v>0</v>
      </c>
      <c r="X110" s="34">
        <f t="shared" si="18"/>
        <v>0</v>
      </c>
      <c r="Y110" s="34">
        <f t="shared" si="19"/>
        <v>0</v>
      </c>
      <c r="Z110" s="34">
        <f>LARGE($D110:G110,1)+LARGE($D110:G110,2)+LARGE($D110:G110,3)</f>
        <v>0</v>
      </c>
      <c r="AA110" s="34">
        <f>LARGE($D110:H110,1)+LARGE($D110:H110,2)+LARGE($D110:H110,3)</f>
        <v>0</v>
      </c>
      <c r="AB110" s="34">
        <f>LARGE($D110:I110,1)+LARGE($D110:I110,2)+LARGE($D110:I110,3)</f>
        <v>0</v>
      </c>
      <c r="AC110" s="34">
        <f>LARGE($D110:J110,1)+LARGE($D110:J110,2)+LARGE($D110:J110,3)</f>
        <v>0</v>
      </c>
      <c r="AD110" s="34">
        <f>LARGE($D110:K110,1)+LARGE($D110:K110,2)+LARGE($D110:K110,3)</f>
        <v>0</v>
      </c>
      <c r="AE110" s="34">
        <f>LARGE($D110:L110,1)+LARGE($D110:L110,2)+LARGE($D110:L110,3)</f>
        <v>0</v>
      </c>
      <c r="AF110" s="34">
        <f>LARGE($D110:M110,1)+LARGE($D110:M110,2)+LARGE($D110:M110,3)</f>
        <v>0</v>
      </c>
      <c r="AG110" s="34">
        <f>LARGE($D110:N110,1)+LARGE($D110:N110,2)+LARGE($D110:N110,3)</f>
        <v>0</v>
      </c>
      <c r="AH110" s="34">
        <f>LARGE($D110:P110,1)+LARGE($D110:P110,2)+LARGE($D110:P110,3)</f>
        <v>0</v>
      </c>
    </row>
    <row r="111" spans="1:34" ht="12.75">
      <c r="A111" s="35"/>
      <c r="B111" s="36"/>
      <c r="C111" s="46"/>
      <c r="D111" s="155">
        <v>0</v>
      </c>
      <c r="E111" s="155">
        <v>0</v>
      </c>
      <c r="F111" s="155">
        <v>0</v>
      </c>
      <c r="G111" s="156">
        <v>0</v>
      </c>
      <c r="H111" s="155">
        <v>0</v>
      </c>
      <c r="I111" s="156">
        <v>0</v>
      </c>
      <c r="J111" s="156">
        <v>0</v>
      </c>
      <c r="K111" s="156">
        <v>0</v>
      </c>
      <c r="L111" s="156">
        <v>0</v>
      </c>
      <c r="M111" s="156">
        <v>0</v>
      </c>
      <c r="N111" s="156">
        <v>0</v>
      </c>
      <c r="O111" s="156">
        <v>0</v>
      </c>
      <c r="P111" s="156">
        <v>0</v>
      </c>
      <c r="Q111" s="28">
        <f t="shared" si="15"/>
        <v>0</v>
      </c>
      <c r="R111" s="38"/>
      <c r="S111" s="30"/>
      <c r="T111" s="31"/>
      <c r="V111" s="32">
        <f t="shared" si="16"/>
      </c>
      <c r="W111" s="33">
        <f t="shared" si="17"/>
        <v>0</v>
      </c>
      <c r="X111" s="34">
        <f t="shared" si="18"/>
        <v>0</v>
      </c>
      <c r="Y111" s="34">
        <f t="shared" si="19"/>
        <v>0</v>
      </c>
      <c r="Z111" s="34">
        <f>LARGE($D111:G111,1)+LARGE($D111:G111,2)+LARGE($D111:G111,3)</f>
        <v>0</v>
      </c>
      <c r="AA111" s="34">
        <f>LARGE($D111:H111,1)+LARGE($D111:H111,2)+LARGE($D111:H111,3)</f>
        <v>0</v>
      </c>
      <c r="AB111" s="34">
        <f>LARGE($D111:I111,1)+LARGE($D111:I111,2)+LARGE($D111:I111,3)</f>
        <v>0</v>
      </c>
      <c r="AC111" s="34">
        <f>LARGE($D111:J111,1)+LARGE($D111:J111,2)+LARGE($D111:J111,3)</f>
        <v>0</v>
      </c>
      <c r="AD111" s="34">
        <f>LARGE($D111:K111,1)+LARGE($D111:K111,2)+LARGE($D111:K111,3)</f>
        <v>0</v>
      </c>
      <c r="AE111" s="34">
        <f>LARGE($D111:L111,1)+LARGE($D111:L111,2)+LARGE($D111:L111,3)</f>
        <v>0</v>
      </c>
      <c r="AF111" s="34">
        <f>LARGE($D111:M111,1)+LARGE($D111:M111,2)+LARGE($D111:M111,3)</f>
        <v>0</v>
      </c>
      <c r="AG111" s="34">
        <f>LARGE($D111:N111,1)+LARGE($D111:N111,2)+LARGE($D111:N111,3)</f>
        <v>0</v>
      </c>
      <c r="AH111" s="34">
        <f>LARGE($D111:P111,1)+LARGE($D111:P111,2)+LARGE($D111:P111,3)</f>
        <v>0</v>
      </c>
    </row>
    <row r="112" spans="1:34" ht="12.75">
      <c r="A112" s="35"/>
      <c r="B112" s="36"/>
      <c r="C112" s="46"/>
      <c r="D112" s="155">
        <v>0</v>
      </c>
      <c r="E112" s="155">
        <v>0</v>
      </c>
      <c r="F112" s="155">
        <v>0</v>
      </c>
      <c r="G112" s="156">
        <v>0</v>
      </c>
      <c r="H112" s="155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56">
        <v>0</v>
      </c>
      <c r="P112" s="156">
        <v>0</v>
      </c>
      <c r="Q112" s="28">
        <f t="shared" si="15"/>
        <v>0</v>
      </c>
      <c r="R112" s="38"/>
      <c r="S112" s="30"/>
      <c r="T112" s="31"/>
      <c r="V112" s="32">
        <f>A112&amp;B112</f>
      </c>
      <c r="W112" s="33">
        <f>D112</f>
        <v>0</v>
      </c>
      <c r="X112" s="34">
        <f>D112+E112</f>
        <v>0</v>
      </c>
      <c r="Y112" s="34">
        <f>SUM(D112:F112)</f>
        <v>0</v>
      </c>
      <c r="Z112" s="34">
        <f>LARGE($D112:G112,1)+LARGE($D112:G112,2)+LARGE($D112:G112,3)</f>
        <v>0</v>
      </c>
      <c r="AA112" s="34">
        <f>LARGE($D112:H112,1)+LARGE($D112:H112,2)+LARGE($D112:H112,3)</f>
        <v>0</v>
      </c>
      <c r="AB112" s="34">
        <f>LARGE($D112:I112,1)+LARGE($D112:I112,2)+LARGE($D112:I112,3)</f>
        <v>0</v>
      </c>
      <c r="AC112" s="34">
        <f>LARGE($D112:J112,1)+LARGE($D112:J112,2)+LARGE($D112:J112,3)</f>
        <v>0</v>
      </c>
      <c r="AD112" s="34">
        <f>LARGE($D112:K112,1)+LARGE($D112:K112,2)+LARGE($D112:K112,3)</f>
        <v>0</v>
      </c>
      <c r="AE112" s="34">
        <f>LARGE($D112:L112,1)+LARGE($D112:L112,2)+LARGE($D112:L112,3)</f>
        <v>0</v>
      </c>
      <c r="AF112" s="34">
        <f>LARGE($D112:M112,1)+LARGE($D112:M112,2)+LARGE($D112:M112,3)</f>
        <v>0</v>
      </c>
      <c r="AG112" s="34">
        <f>LARGE($D112:N112,1)+LARGE($D112:N112,2)+LARGE($D112:N112,3)</f>
        <v>0</v>
      </c>
      <c r="AH112" s="34">
        <f>LARGE($D112:P112,1)+LARGE($D112:P112,2)+LARGE($D112:P112,3)</f>
        <v>0</v>
      </c>
    </row>
    <row r="113" spans="1:34" ht="12.75">
      <c r="A113" s="35"/>
      <c r="B113" s="36"/>
      <c r="C113" s="46"/>
      <c r="D113" s="155">
        <v>0</v>
      </c>
      <c r="E113" s="155">
        <v>0</v>
      </c>
      <c r="F113" s="155">
        <v>0</v>
      </c>
      <c r="G113" s="156">
        <v>0</v>
      </c>
      <c r="H113" s="155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0</v>
      </c>
      <c r="N113" s="156">
        <v>0</v>
      </c>
      <c r="O113" s="156">
        <v>0</v>
      </c>
      <c r="P113" s="156">
        <v>0</v>
      </c>
      <c r="Q113" s="28">
        <f t="shared" si="15"/>
        <v>0</v>
      </c>
      <c r="R113" s="153"/>
      <c r="S113" s="154"/>
      <c r="T113" s="31"/>
      <c r="V113" s="32">
        <f>A113&amp;B113</f>
      </c>
      <c r="W113" s="33">
        <f>D113</f>
        <v>0</v>
      </c>
      <c r="X113" s="34">
        <f>D113+E113</f>
        <v>0</v>
      </c>
      <c r="Y113" s="34">
        <f>SUM(D113:F113)</f>
        <v>0</v>
      </c>
      <c r="Z113" s="34">
        <f>LARGE($D113:G113,1)+LARGE($D113:G113,2)+LARGE($D113:G113,3)</f>
        <v>0</v>
      </c>
      <c r="AA113" s="34">
        <f>LARGE($D113:H113,1)+LARGE($D113:H113,2)+LARGE($D113:H113,3)</f>
        <v>0</v>
      </c>
      <c r="AB113" s="34">
        <f>LARGE($D113:I113,1)+LARGE($D113:I113,2)+LARGE($D113:I113,3)</f>
        <v>0</v>
      </c>
      <c r="AC113" s="34">
        <f>LARGE($D113:J113,1)+LARGE($D113:J113,2)+LARGE($D113:J113,3)</f>
        <v>0</v>
      </c>
      <c r="AD113" s="34">
        <f>LARGE($D113:K113,1)+LARGE($D113:K113,2)+LARGE($D113:K113,3)</f>
        <v>0</v>
      </c>
      <c r="AE113" s="34">
        <f>LARGE($D113:L113,1)+LARGE($D113:L113,2)+LARGE($D113:L113,3)</f>
        <v>0</v>
      </c>
      <c r="AF113" s="34">
        <f>LARGE($D113:M113,1)+LARGE($D113:M113,2)+LARGE($D113:M113,3)</f>
        <v>0</v>
      </c>
      <c r="AG113" s="34">
        <f>LARGE($D113:N113,1)+LARGE($D113:N113,2)+LARGE($D113:N113,3)</f>
        <v>0</v>
      </c>
      <c r="AH113" s="34">
        <f>LARGE($D113:P113,1)+LARGE($D113:P113,2)+LARGE($D113:P113,3)</f>
        <v>0</v>
      </c>
    </row>
    <row r="114" spans="1:34" ht="13.5" thickBot="1">
      <c r="A114" s="47"/>
      <c r="B114" s="48"/>
      <c r="C114" s="49"/>
      <c r="D114" s="50"/>
      <c r="E114" s="51"/>
      <c r="F114" s="52"/>
      <c r="G114" s="52"/>
      <c r="H114" s="53"/>
      <c r="I114" s="51"/>
      <c r="J114" s="51"/>
      <c r="K114" s="51"/>
      <c r="L114" s="51"/>
      <c r="M114" s="51"/>
      <c r="N114" s="51"/>
      <c r="O114" s="126"/>
      <c r="P114" s="126"/>
      <c r="Q114" s="54"/>
      <c r="R114" s="55"/>
      <c r="S114" s="56"/>
      <c r="T114" s="31"/>
      <c r="V114" s="32">
        <f t="shared" si="11"/>
      </c>
      <c r="W114" s="33"/>
      <c r="X114" s="34"/>
      <c r="Y114" s="34"/>
      <c r="Z114" s="34"/>
      <c r="AA114" s="57"/>
      <c r="AB114" s="57"/>
      <c r="AC114" s="57"/>
      <c r="AD114" s="57"/>
      <c r="AE114" s="57"/>
      <c r="AF114" s="57"/>
      <c r="AG114" s="57"/>
      <c r="AH114" s="57"/>
    </row>
    <row r="116" spans="17:32" ht="12.75">
      <c r="Q116" s="7"/>
      <c r="W116" s="58"/>
      <c r="X116" s="59"/>
      <c r="Y116" s="59"/>
      <c r="Z116" s="59"/>
      <c r="AA116" s="59"/>
      <c r="AB116" s="59"/>
      <c r="AC116" s="59"/>
      <c r="AD116" s="59"/>
      <c r="AE116" s="59"/>
      <c r="AF116" s="59"/>
    </row>
    <row r="117" spans="2:34" ht="12.75">
      <c r="B117" s="60" t="s">
        <v>18</v>
      </c>
      <c r="C117" s="6"/>
      <c r="D117" s="61">
        <f aca="true" t="shared" si="20" ref="D117:N117">SUM(D6:D116)</f>
        <v>652.9985702936557</v>
      </c>
      <c r="E117" s="61">
        <f t="shared" si="20"/>
        <v>703.6363636363635</v>
      </c>
      <c r="F117" s="61">
        <f t="shared" si="20"/>
        <v>817.0728248244102</v>
      </c>
      <c r="G117" s="61">
        <f t="shared" si="20"/>
        <v>503.6391248830512</v>
      </c>
      <c r="H117" s="61">
        <f t="shared" si="20"/>
        <v>320.33686815453495</v>
      </c>
      <c r="I117" s="61">
        <f t="shared" si="20"/>
        <v>615.4224496585011</v>
      </c>
      <c r="J117" s="61">
        <f t="shared" si="20"/>
        <v>681.870944189352</v>
      </c>
      <c r="K117" s="61">
        <f t="shared" si="20"/>
        <v>127.5</v>
      </c>
      <c r="L117" s="61">
        <f t="shared" si="20"/>
        <v>149.85</v>
      </c>
      <c r="M117" s="61">
        <f t="shared" si="20"/>
        <v>223.125</v>
      </c>
      <c r="N117" s="61">
        <f t="shared" si="20"/>
        <v>634.2142024603644</v>
      </c>
      <c r="O117" s="61"/>
      <c r="P117" s="61"/>
      <c r="Q117" s="7"/>
      <c r="W117" s="62">
        <f aca="true" t="shared" si="21" ref="W117:AG117">SUM(W6:W114)</f>
        <v>652.9985702936557</v>
      </c>
      <c r="X117" s="63">
        <f t="shared" si="21"/>
        <v>1356.634933930019</v>
      </c>
      <c r="Y117" s="63">
        <f t="shared" si="21"/>
        <v>2173.707758754429</v>
      </c>
      <c r="Z117" s="63">
        <f t="shared" si="21"/>
        <v>2344.0572419443283</v>
      </c>
      <c r="AA117" s="63">
        <f t="shared" si="21"/>
        <v>2619.871480306114</v>
      </c>
      <c r="AB117" s="63">
        <f t="shared" si="21"/>
        <v>2825.5557698591683</v>
      </c>
      <c r="AC117" s="63">
        <f t="shared" si="21"/>
        <v>3233.382771378594</v>
      </c>
      <c r="AD117" s="63">
        <f t="shared" si="21"/>
        <v>3233.382771378594</v>
      </c>
      <c r="AE117" s="63">
        <f t="shared" si="21"/>
        <v>3233.382771378594</v>
      </c>
      <c r="AF117" s="63">
        <f t="shared" si="21"/>
        <v>3266.562570866711</v>
      </c>
      <c r="AG117" s="63">
        <f t="shared" si="21"/>
        <v>3509.1434550784093</v>
      </c>
      <c r="AH117" s="63">
        <f>SUM(AH6:AH114)</f>
        <v>3509.1434550784093</v>
      </c>
    </row>
    <row r="118" spans="2:32" ht="12.75">
      <c r="B118" s="64"/>
      <c r="C118" s="1"/>
      <c r="D118" s="65"/>
      <c r="E118" s="65"/>
      <c r="Q118" s="7"/>
      <c r="W118" s="58"/>
      <c r="X118" s="59"/>
      <c r="Y118" s="59"/>
      <c r="Z118" s="59"/>
      <c r="AA118" s="59"/>
      <c r="AB118" s="59"/>
      <c r="AC118" s="59"/>
      <c r="AD118" s="59"/>
      <c r="AE118" s="59"/>
      <c r="AF118" s="59"/>
    </row>
    <row r="119" spans="8:32" ht="25.5">
      <c r="H119" s="66" t="s">
        <v>19</v>
      </c>
      <c r="I119" s="66"/>
      <c r="J119" s="66"/>
      <c r="K119" s="66"/>
      <c r="L119" s="66"/>
      <c r="M119" s="66"/>
      <c r="N119" s="66"/>
      <c r="O119" s="66"/>
      <c r="P119" s="66"/>
      <c r="Q119" s="67">
        <f>SUM(Q6:Q117)</f>
        <v>3509.1434550784093</v>
      </c>
      <c r="W119" s="58"/>
      <c r="X119" s="59"/>
      <c r="Y119" s="59"/>
      <c r="Z119" s="59"/>
      <c r="AA119" s="59"/>
      <c r="AB119" s="59"/>
      <c r="AC119" s="59"/>
      <c r="AD119" s="59"/>
      <c r="AE119" s="59"/>
      <c r="AF119" s="59"/>
    </row>
    <row r="120" spans="23:32" ht="12.75">
      <c r="W120" s="58"/>
      <c r="X120" s="59"/>
      <c r="Y120" s="59"/>
      <c r="Z120" s="59"/>
      <c r="AA120" s="59"/>
      <c r="AB120" s="59"/>
      <c r="AC120" s="59"/>
      <c r="AD120" s="59"/>
      <c r="AE120" s="59"/>
      <c r="AF120" s="59"/>
    </row>
    <row r="121" spans="23:32" ht="12.75">
      <c r="W121" s="58"/>
      <c r="X121" s="59"/>
      <c r="Y121" s="59"/>
      <c r="Z121" s="59"/>
      <c r="AA121" s="59"/>
      <c r="AB121" s="59"/>
      <c r="AC121" s="59"/>
      <c r="AD121" s="59"/>
      <c r="AE121" s="59"/>
      <c r="AF121" s="59"/>
    </row>
    <row r="122" spans="23:32" ht="12.75">
      <c r="W122" s="58"/>
      <c r="X122" s="59"/>
      <c r="Y122" s="59"/>
      <c r="Z122" s="59"/>
      <c r="AA122" s="59"/>
      <c r="AB122" s="59"/>
      <c r="AC122" s="59"/>
      <c r="AD122" s="59"/>
      <c r="AE122" s="59"/>
      <c r="AF122" s="59"/>
    </row>
  </sheetData>
  <sheetProtection selectLockedCells="1" selectUnlockedCells="1"/>
  <mergeCells count="5">
    <mergeCell ref="S4:S5"/>
    <mergeCell ref="A4:A5"/>
    <mergeCell ref="B4:B5"/>
    <mergeCell ref="C4:C5"/>
    <mergeCell ref="D4:P4"/>
  </mergeCells>
  <conditionalFormatting sqref="D6:Q117">
    <cfRule type="cellIs" priority="1" dxfId="0" operator="equal" stopIfTrue="1">
      <formula>0</formula>
    </cfRule>
  </conditionalFormatting>
  <conditionalFormatting sqref="X117:AH117">
    <cfRule type="cellIs" priority="2" dxfId="0" operator="greaterThan" stopIfTrue="1">
      <formula>W$117</formula>
    </cfRule>
    <cfRule type="cellIs" priority="3" dxfId="0" operator="lessThanOrEqual" stopIfTrue="1">
      <formula>W$117</formula>
    </cfRule>
  </conditionalFormatting>
  <conditionalFormatting sqref="S6:S114">
    <cfRule type="cellIs" priority="4" dxfId="1" operator="equal" stopIfTrue="1">
      <formula>"#"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M51"/>
  <sheetViews>
    <sheetView zoomScale="80" zoomScaleNormal="80" workbookViewId="0" topLeftCell="A1">
      <selection activeCell="H23" sqref="H23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1" t="str">
        <f>Contests!F5</f>
        <v>13-14.03.2010, Санкт-Петербург, Battle SPB</v>
      </c>
      <c r="B1" s="201"/>
      <c r="C1" s="201"/>
      <c r="D1" s="201"/>
    </row>
    <row r="2" spans="1:4" ht="12.75">
      <c r="A2" s="68" t="str">
        <f>Contests!C1</f>
        <v>Фристайл слалом, женщины</v>
      </c>
      <c r="B2" s="69"/>
      <c r="C2" s="69" t="s">
        <v>42</v>
      </c>
      <c r="D2" s="70"/>
    </row>
    <row r="3" spans="1:4" ht="12.75" customHeight="1">
      <c r="A3" s="202" t="s">
        <v>20</v>
      </c>
      <c r="B3" s="202"/>
      <c r="C3" s="202"/>
      <c r="D3" s="71">
        <v>135</v>
      </c>
    </row>
    <row r="4" spans="1:11" ht="12.75" customHeight="1">
      <c r="A4" s="203" t="s">
        <v>40</v>
      </c>
      <c r="B4" s="204"/>
      <c r="C4" s="204"/>
      <c r="D4" s="72">
        <f>SUM('рейтинг 2009'!E6:E68)</f>
        <v>6070.996411059302</v>
      </c>
      <c r="K4" s="73"/>
    </row>
    <row r="5" spans="1:11" ht="12.75" customHeight="1">
      <c r="A5" s="203" t="s">
        <v>41</v>
      </c>
      <c r="B5" s="204"/>
      <c r="C5" s="204"/>
      <c r="D5" s="74">
        <f>SUM(D10:D71)</f>
        <v>2271.4951223574453</v>
      </c>
      <c r="K5" s="73"/>
    </row>
    <row r="6" spans="1:11" ht="12.75">
      <c r="A6" s="199" t="s">
        <v>21</v>
      </c>
      <c r="B6" s="199"/>
      <c r="C6" s="199"/>
      <c r="D6" s="72">
        <f>D5/D4</f>
        <v>0.374155240516952</v>
      </c>
      <c r="K6" s="73"/>
    </row>
    <row r="7" spans="1:11" ht="13.5" customHeight="1">
      <c r="A7" s="200" t="s">
        <v>22</v>
      </c>
      <c r="B7" s="200"/>
      <c r="C7" s="200"/>
      <c r="D7" s="75">
        <v>1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23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23" t="s">
        <v>49</v>
      </c>
      <c r="B10" s="24" t="s">
        <v>50</v>
      </c>
      <c r="C10" s="25" t="s">
        <v>9</v>
      </c>
      <c r="D10" s="82">
        <f>VLOOKUP(A10&amp;B10,'рейтинг 2009'!$A$6:$E$130,5,FALSE)</f>
        <v>582.085080134664</v>
      </c>
      <c r="E10" s="83">
        <v>3</v>
      </c>
      <c r="F10" s="84">
        <f>VLOOKUP(E10,баллы!$A$2:$B$103,2,FALSE)</f>
        <v>74</v>
      </c>
      <c r="G10" s="85">
        <f aca="true" t="shared" si="0" ref="G10:G19">(F10*(1+$D$6)*$D$3/100)*$D$7</f>
        <v>137.2781085276435</v>
      </c>
      <c r="L10" s="86" t="str">
        <f aca="true" t="shared" si="1" ref="L10:L50">A10&amp;B10</f>
        <v>СеменоваПолина</v>
      </c>
      <c r="M10" s="87">
        <f aca="true" t="shared" si="2" ref="M10:M49">G10</f>
        <v>137.2781085276435</v>
      </c>
    </row>
    <row r="11" spans="1:13" ht="12.75">
      <c r="A11" s="35" t="s">
        <v>51</v>
      </c>
      <c r="B11" s="36" t="s">
        <v>52</v>
      </c>
      <c r="C11" s="37" t="s">
        <v>9</v>
      </c>
      <c r="D11" s="88">
        <f>VLOOKUP(A11&amp;B11,'рейтинг 2009'!$A$6:$E$130,5,FALSE)</f>
        <v>441.18225763481706</v>
      </c>
      <c r="E11" s="89">
        <v>5</v>
      </c>
      <c r="F11" s="90">
        <f>VLOOKUP(E11,баллы!$A$2:$B$103,2,FALSE)</f>
        <v>55</v>
      </c>
      <c r="G11" s="91">
        <f t="shared" si="0"/>
        <v>102.03102660838367</v>
      </c>
      <c r="L11" s="86" t="str">
        <f t="shared" si="1"/>
        <v>БабийАнжелика</v>
      </c>
      <c r="M11" s="87">
        <f t="shared" si="2"/>
        <v>102.03102660838367</v>
      </c>
    </row>
    <row r="12" spans="1:13" ht="12.75">
      <c r="A12" s="35" t="s">
        <v>53</v>
      </c>
      <c r="B12" s="36" t="s">
        <v>54</v>
      </c>
      <c r="C12" s="39" t="s">
        <v>9</v>
      </c>
      <c r="D12" s="88">
        <f>VLOOKUP(A12&amp;B12,'рейтинг 2009'!$A$6:$E$130,5,FALSE)</f>
        <v>433.16667139711706</v>
      </c>
      <c r="E12" s="89">
        <v>6</v>
      </c>
      <c r="F12" s="90">
        <f>VLOOKUP(E12,баллы!$A$2:$B$103,2,FALSE)</f>
        <v>47</v>
      </c>
      <c r="G12" s="91">
        <f t="shared" si="0"/>
        <v>87.19015001080061</v>
      </c>
      <c r="L12" s="86" t="str">
        <f t="shared" si="1"/>
        <v>ЛысенкоКристина</v>
      </c>
      <c r="M12" s="87">
        <f t="shared" si="2"/>
        <v>87.19015001080061</v>
      </c>
    </row>
    <row r="13" spans="1:13" ht="12.75">
      <c r="A13" s="35" t="s">
        <v>57</v>
      </c>
      <c r="B13" s="36" t="s">
        <v>58</v>
      </c>
      <c r="C13" s="37" t="s">
        <v>9</v>
      </c>
      <c r="D13" s="88">
        <f>VLOOKUP(A13&amp;B13,'рейтинг 2009'!$A$6:$E$130,5,FALSE)</f>
        <v>368.8674868131905</v>
      </c>
      <c r="E13" s="89">
        <v>7</v>
      </c>
      <c r="F13" s="90">
        <f>VLOOKUP(E13,баллы!$A$2:$B$103,2,FALSE)</f>
        <v>40</v>
      </c>
      <c r="G13" s="91">
        <f t="shared" si="0"/>
        <v>74.20438298791541</v>
      </c>
      <c r="L13" s="86" t="str">
        <f t="shared" si="1"/>
        <v>КулагинаЮлия</v>
      </c>
      <c r="M13" s="87">
        <f t="shared" si="2"/>
        <v>74.20438298791541</v>
      </c>
    </row>
    <row r="14" spans="1:13" ht="12.75">
      <c r="A14" s="35" t="s">
        <v>110</v>
      </c>
      <c r="B14" s="36" t="s">
        <v>111</v>
      </c>
      <c r="C14" s="37" t="s">
        <v>9</v>
      </c>
      <c r="D14" s="88">
        <v>0</v>
      </c>
      <c r="E14" s="89">
        <v>8</v>
      </c>
      <c r="F14" s="90">
        <f>VLOOKUP(E14,баллы!$A$2:$B$103,2,FALSE)</f>
        <v>34</v>
      </c>
      <c r="G14" s="91">
        <f t="shared" si="0"/>
        <v>63.073725539728095</v>
      </c>
      <c r="L14" s="86" t="str">
        <f t="shared" si="1"/>
        <v>СанниковаНаталья</v>
      </c>
      <c r="M14" s="87">
        <f t="shared" si="2"/>
        <v>63.073725539728095</v>
      </c>
    </row>
    <row r="15" spans="1:13" ht="12.75">
      <c r="A15" s="35" t="s">
        <v>112</v>
      </c>
      <c r="B15" s="36" t="s">
        <v>56</v>
      </c>
      <c r="C15" s="37" t="s">
        <v>9</v>
      </c>
      <c r="D15" s="88">
        <v>0</v>
      </c>
      <c r="E15" s="89">
        <v>9</v>
      </c>
      <c r="F15" s="90">
        <v>24</v>
      </c>
      <c r="G15" s="91">
        <f t="shared" si="0"/>
        <v>44.52262979274924</v>
      </c>
      <c r="L15" s="86" t="str">
        <f t="shared" si="1"/>
        <v>СеменихинаОльга</v>
      </c>
      <c r="M15" s="87">
        <f t="shared" si="2"/>
        <v>44.52262979274924</v>
      </c>
    </row>
    <row r="16" spans="1:13" ht="12.75">
      <c r="A16" s="35" t="s">
        <v>74</v>
      </c>
      <c r="B16" s="36" t="s">
        <v>75</v>
      </c>
      <c r="C16" s="37"/>
      <c r="D16" s="88">
        <f>VLOOKUP(A16&amp;B16,'рейтинг 2009'!$A$6:$E$130,5,FALSE)</f>
        <v>124.71668528505315</v>
      </c>
      <c r="E16" s="89">
        <v>9</v>
      </c>
      <c r="F16" s="90">
        <v>24</v>
      </c>
      <c r="G16" s="91">
        <f t="shared" si="0"/>
        <v>44.52262979274924</v>
      </c>
      <c r="L16" s="86" t="str">
        <f t="shared" si="1"/>
        <v>ПервененокОксана</v>
      </c>
      <c r="M16" s="87">
        <f t="shared" si="2"/>
        <v>44.52262979274924</v>
      </c>
    </row>
    <row r="17" spans="1:13" ht="12.75">
      <c r="A17" s="35" t="s">
        <v>72</v>
      </c>
      <c r="B17" s="36" t="s">
        <v>73</v>
      </c>
      <c r="C17" s="37" t="s">
        <v>9</v>
      </c>
      <c r="D17" s="88">
        <f>VLOOKUP(A17&amp;B17,'рейтинг 2009'!$A$6:$E$130,5,FALSE)</f>
        <v>131.25831754184284</v>
      </c>
      <c r="E17" s="89">
        <v>9</v>
      </c>
      <c r="F17" s="90">
        <v>24</v>
      </c>
      <c r="G17" s="91">
        <f t="shared" si="0"/>
        <v>44.52262979274924</v>
      </c>
      <c r="L17" s="86" t="str">
        <f t="shared" si="1"/>
        <v>НиколаенкоМария</v>
      </c>
      <c r="M17" s="87">
        <f t="shared" si="2"/>
        <v>44.52262979274924</v>
      </c>
    </row>
    <row r="18" spans="1:13" ht="12.75">
      <c r="A18" s="35" t="s">
        <v>113</v>
      </c>
      <c r="B18" s="36" t="s">
        <v>58</v>
      </c>
      <c r="C18" s="37"/>
      <c r="D18" s="88">
        <v>0</v>
      </c>
      <c r="E18" s="89">
        <v>13</v>
      </c>
      <c r="F18" s="90">
        <v>15</v>
      </c>
      <c r="G18" s="91">
        <f t="shared" si="0"/>
        <v>27.826643620468275</v>
      </c>
      <c r="L18" s="86" t="str">
        <f t="shared" si="1"/>
        <v>ВолковаЮлия</v>
      </c>
      <c r="M18" s="87">
        <f t="shared" si="2"/>
        <v>27.826643620468275</v>
      </c>
    </row>
    <row r="19" spans="1:13" ht="12.75">
      <c r="A19" s="35" t="s">
        <v>67</v>
      </c>
      <c r="B19" s="36" t="s">
        <v>68</v>
      </c>
      <c r="C19" s="37" t="s">
        <v>10</v>
      </c>
      <c r="D19" s="88">
        <f>VLOOKUP(A19&amp;B19,'рейтинг 2009'!$A$6:$E$130,5,FALSE)</f>
        <v>190.21862355076053</v>
      </c>
      <c r="E19" s="89">
        <v>13</v>
      </c>
      <c r="F19" s="90">
        <v>15</v>
      </c>
      <c r="G19" s="91">
        <f t="shared" si="0"/>
        <v>27.826643620468275</v>
      </c>
      <c r="L19" s="86" t="str">
        <f t="shared" si="1"/>
        <v>ЗеленинаЕлена</v>
      </c>
      <c r="M19" s="87">
        <f t="shared" si="2"/>
        <v>27.826643620468275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1"/>
      </c>
      <c r="M20" s="87">
        <f t="shared" si="2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1"/>
      </c>
      <c r="M21" s="87">
        <f t="shared" si="2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1"/>
      </c>
      <c r="M22" s="87">
        <f t="shared" si="2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1"/>
      </c>
      <c r="M23" s="87">
        <f t="shared" si="2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1"/>
      </c>
      <c r="M24" s="87">
        <f t="shared" si="2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1"/>
      </c>
      <c r="M25" s="87">
        <f t="shared" si="2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1"/>
      </c>
      <c r="M26" s="87">
        <f t="shared" si="2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1"/>
      </c>
      <c r="M27" s="87">
        <f t="shared" si="2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1"/>
      </c>
      <c r="M28" s="87">
        <f t="shared" si="2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1"/>
      </c>
      <c r="M29" s="87">
        <f t="shared" si="2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1"/>
      </c>
      <c r="M30" s="87">
        <f t="shared" si="2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1"/>
      </c>
      <c r="M31" s="87">
        <f t="shared" si="2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1"/>
      </c>
      <c r="M32" s="87">
        <f t="shared" si="2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1"/>
      </c>
      <c r="M33" s="87">
        <f t="shared" si="2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>
        <f t="shared" si="1"/>
      </c>
      <c r="M34" s="87">
        <f t="shared" si="2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>
        <f t="shared" si="1"/>
      </c>
      <c r="M35" s="87">
        <f t="shared" si="2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>
        <f t="shared" si="1"/>
      </c>
      <c r="M36" s="87">
        <f t="shared" si="2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>
        <f t="shared" si="1"/>
      </c>
      <c r="M37" s="87">
        <f t="shared" si="2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>
        <f t="shared" si="1"/>
      </c>
      <c r="M38" s="87">
        <f t="shared" si="2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>
        <f t="shared" si="1"/>
      </c>
      <c r="M39" s="87">
        <f t="shared" si="2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>
        <f t="shared" si="1"/>
      </c>
      <c r="M40" s="87">
        <f t="shared" si="2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>
        <f t="shared" si="1"/>
      </c>
      <c r="M41" s="87">
        <f t="shared" si="2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>
        <f t="shared" si="1"/>
      </c>
      <c r="M42" s="87">
        <f t="shared" si="2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>
        <f t="shared" si="1"/>
      </c>
      <c r="M43" s="87">
        <f t="shared" si="2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>
        <f t="shared" si="1"/>
      </c>
      <c r="M44" s="87">
        <f t="shared" si="2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>
        <f t="shared" si="1"/>
      </c>
      <c r="M45" s="87">
        <f t="shared" si="2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>
        <f t="shared" si="1"/>
      </c>
      <c r="M46" s="87">
        <f t="shared" si="2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>
        <f t="shared" si="1"/>
      </c>
      <c r="M47" s="87">
        <f t="shared" si="2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>
        <f t="shared" si="1"/>
      </c>
      <c r="M48" s="87">
        <f t="shared" si="2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86">
        <f t="shared" si="1"/>
      </c>
      <c r="M49" s="97">
        <f t="shared" si="2"/>
        <v>0</v>
      </c>
    </row>
    <row r="50" spans="6:12" ht="12.75">
      <c r="F50" s="12"/>
      <c r="L50" s="98">
        <f t="shared" si="1"/>
      </c>
    </row>
    <row r="51" ht="27.75" customHeight="1">
      <c r="G51" s="61">
        <f>SUM(G10:G49)</f>
        <v>652.9985702936557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M51"/>
  <sheetViews>
    <sheetView zoomScale="80" zoomScaleNormal="80" workbookViewId="0" topLeftCell="A1">
      <selection activeCell="E20" sqref="E20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5" t="str">
        <f>Contests!F6</f>
        <v>19-20.03.2010, Москва, Battle Moscow</v>
      </c>
      <c r="B1" s="206"/>
      <c r="C1" s="206"/>
      <c r="D1" s="207"/>
    </row>
    <row r="2" spans="1:4" ht="12.75">
      <c r="A2" s="68" t="str">
        <f>Contests!C1</f>
        <v>Фристайл слалом, женщины</v>
      </c>
      <c r="B2" s="69"/>
      <c r="C2" s="69" t="s">
        <v>42</v>
      </c>
      <c r="D2" s="70"/>
    </row>
    <row r="3" spans="1:4" ht="12.75" customHeight="1">
      <c r="A3" s="202" t="s">
        <v>20</v>
      </c>
      <c r="B3" s="202"/>
      <c r="C3" s="202"/>
      <c r="D3" s="71">
        <v>125</v>
      </c>
    </row>
    <row r="4" spans="1:11" ht="12.75" customHeight="1">
      <c r="A4" s="204" t="s">
        <v>27</v>
      </c>
      <c r="B4" s="204"/>
      <c r="C4" s="204"/>
      <c r="D4" s="72">
        <f>'Итог.'!D117</f>
        <v>652.9985702936557</v>
      </c>
      <c r="K4" s="73"/>
    </row>
    <row r="5" spans="1:11" ht="12.75" customHeight="1">
      <c r="A5" s="204" t="s">
        <v>28</v>
      </c>
      <c r="B5" s="204"/>
      <c r="C5" s="204"/>
      <c r="D5" s="74">
        <f>SUM(D10:D71)</f>
        <v>415.54454473232624</v>
      </c>
      <c r="K5" s="73"/>
    </row>
    <row r="6" spans="1:11" ht="12.75">
      <c r="A6" s="199" t="s">
        <v>21</v>
      </c>
      <c r="B6" s="199"/>
      <c r="C6" s="199"/>
      <c r="D6" s="72">
        <f>D5/D4</f>
        <v>0.6363636363636362</v>
      </c>
      <c r="K6" s="73"/>
    </row>
    <row r="7" spans="1:11" ht="13.5" customHeight="1">
      <c r="A7" s="200" t="s">
        <v>22</v>
      </c>
      <c r="B7" s="200"/>
      <c r="C7" s="200"/>
      <c r="D7" s="75">
        <v>1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23" t="s">
        <v>49</v>
      </c>
      <c r="B10" s="24" t="s">
        <v>50</v>
      </c>
      <c r="C10" s="25" t="s">
        <v>9</v>
      </c>
      <c r="D10" s="88">
        <f>VLOOKUP(A10&amp;B10,'Итог.'!$V$6:$BD$165,2,FALSE)</f>
        <v>137.2781085276435</v>
      </c>
      <c r="E10" s="83">
        <v>1</v>
      </c>
      <c r="F10" s="84">
        <f>VLOOKUP(E10,баллы!$A$2:$B$103,2,FALSE)</f>
        <v>100</v>
      </c>
      <c r="G10" s="85">
        <f aca="true" t="shared" si="0" ref="G10:G16">(F10*(1+$D$6)*$D$3/100)*$D$7</f>
        <v>204.54545454545453</v>
      </c>
      <c r="L10" s="86" t="str">
        <f aca="true" t="shared" si="1" ref="L10:L45">A10&amp;B10</f>
        <v>СеменоваПолина</v>
      </c>
      <c r="M10" s="87">
        <f aca="true" t="shared" si="2" ref="M10:M48">G10</f>
        <v>204.54545454545453</v>
      </c>
    </row>
    <row r="11" spans="1:13" ht="12.75">
      <c r="A11" s="35" t="s">
        <v>51</v>
      </c>
      <c r="B11" s="36" t="s">
        <v>52</v>
      </c>
      <c r="C11" s="37" t="s">
        <v>9</v>
      </c>
      <c r="D11" s="88">
        <f>VLOOKUP(A11&amp;B11,'Итог.'!$V$6:$BD$165,2,FALSE)</f>
        <v>102.03102660838367</v>
      </c>
      <c r="E11" s="89">
        <v>3</v>
      </c>
      <c r="F11" s="90">
        <f>VLOOKUP(E11,баллы!$A$2:$B$103,2,FALSE)</f>
        <v>74</v>
      </c>
      <c r="G11" s="91">
        <f t="shared" si="0"/>
        <v>151.36363636363635</v>
      </c>
      <c r="L11" s="86" t="str">
        <f t="shared" si="1"/>
        <v>БабийАнжелика</v>
      </c>
      <c r="M11" s="87">
        <f t="shared" si="2"/>
        <v>151.36363636363635</v>
      </c>
    </row>
    <row r="12" spans="1:13" ht="12.75">
      <c r="A12" s="35" t="s">
        <v>53</v>
      </c>
      <c r="B12" s="36" t="s">
        <v>54</v>
      </c>
      <c r="C12" s="39" t="s">
        <v>9</v>
      </c>
      <c r="D12" s="88">
        <f>VLOOKUP(A12&amp;B12,'Итог.'!$V$6:$BD$165,2,FALSE)</f>
        <v>87.19015001080061</v>
      </c>
      <c r="E12" s="89">
        <v>7</v>
      </c>
      <c r="F12" s="90">
        <f>VLOOKUP(E12,баллы!$A$2:$B$103,2,FALSE)</f>
        <v>40</v>
      </c>
      <c r="G12" s="91">
        <f t="shared" si="0"/>
        <v>81.81818181818181</v>
      </c>
      <c r="L12" s="86" t="str">
        <f t="shared" si="1"/>
        <v>ЛысенкоКристина</v>
      </c>
      <c r="M12" s="87">
        <f t="shared" si="2"/>
        <v>81.81818181818181</v>
      </c>
    </row>
    <row r="13" spans="1:13" ht="12.75">
      <c r="A13" s="35" t="s">
        <v>115</v>
      </c>
      <c r="B13" s="36" t="s">
        <v>71</v>
      </c>
      <c r="C13" s="37" t="s">
        <v>9</v>
      </c>
      <c r="D13" s="88">
        <f>VLOOKUP(A13&amp;B13,'Итог.'!$V$6:$BD$165,2,FALSE)</f>
        <v>0</v>
      </c>
      <c r="E13" s="89">
        <v>7</v>
      </c>
      <c r="F13" s="90">
        <f>VLOOKUP(E13,баллы!$A$2:$B$103,2,FALSE)</f>
        <v>40</v>
      </c>
      <c r="G13" s="91">
        <f t="shared" si="0"/>
        <v>81.81818181818181</v>
      </c>
      <c r="L13" s="86" t="str">
        <f t="shared" si="1"/>
        <v>КузнецоваДарья</v>
      </c>
      <c r="M13" s="87">
        <f t="shared" si="2"/>
        <v>81.81818181818181</v>
      </c>
    </row>
    <row r="14" spans="1:13" ht="12.75">
      <c r="A14" s="35" t="s">
        <v>13</v>
      </c>
      <c r="B14" s="36" t="s">
        <v>69</v>
      </c>
      <c r="C14" s="37"/>
      <c r="D14" s="88">
        <f>VLOOKUP(A14&amp;B14,'Итог.'!$V$6:$BD$165,2,FALSE)</f>
        <v>0</v>
      </c>
      <c r="E14" s="89">
        <v>7</v>
      </c>
      <c r="F14" s="90">
        <f>VLOOKUP(E14,баллы!$A$2:$B$103,2,FALSE)</f>
        <v>40</v>
      </c>
      <c r="G14" s="91">
        <f t="shared" si="0"/>
        <v>81.81818181818181</v>
      </c>
      <c r="L14" s="86" t="str">
        <f t="shared" si="1"/>
        <v>ШевченкоАлёна</v>
      </c>
      <c r="M14" s="87">
        <f t="shared" si="2"/>
        <v>81.81818181818181</v>
      </c>
    </row>
    <row r="15" spans="1:13" ht="12.75">
      <c r="A15" s="35" t="s">
        <v>74</v>
      </c>
      <c r="B15" s="36" t="s">
        <v>75</v>
      </c>
      <c r="C15" s="129" t="s">
        <v>10</v>
      </c>
      <c r="D15" s="88">
        <f>VLOOKUP(A15&amp;B15,'Итог.'!$V$6:$BD$165,2,FALSE)</f>
        <v>44.52262979274924</v>
      </c>
      <c r="E15" s="89">
        <v>10</v>
      </c>
      <c r="F15" s="90">
        <f>VLOOKUP(E15,баллы!$A$2:$B$103,2,FALSE)</f>
        <v>25</v>
      </c>
      <c r="G15" s="91">
        <f t="shared" si="0"/>
        <v>51.13636363636363</v>
      </c>
      <c r="L15" s="86" t="str">
        <f t="shared" si="1"/>
        <v>ПервененокОксана</v>
      </c>
      <c r="M15" s="87">
        <f t="shared" si="2"/>
        <v>51.13636363636363</v>
      </c>
    </row>
    <row r="16" spans="1:13" ht="12.75">
      <c r="A16" s="35" t="s">
        <v>112</v>
      </c>
      <c r="B16" s="36" t="s">
        <v>56</v>
      </c>
      <c r="C16" s="37" t="s">
        <v>9</v>
      </c>
      <c r="D16" s="88">
        <f>VLOOKUP(A16&amp;B16,'Итог.'!$V$6:$BD$165,2,FALSE)</f>
        <v>44.52262979274924</v>
      </c>
      <c r="E16" s="89">
        <v>10</v>
      </c>
      <c r="F16" s="90">
        <f>VLOOKUP(E16,баллы!$A$2:$B$103,2,FALSE)</f>
        <v>25</v>
      </c>
      <c r="G16" s="91">
        <f t="shared" si="0"/>
        <v>51.13636363636363</v>
      </c>
      <c r="L16" s="86" t="str">
        <f t="shared" si="1"/>
        <v>СеменихинаОльга</v>
      </c>
      <c r="M16" s="87">
        <f t="shared" si="2"/>
        <v>51.13636363636363</v>
      </c>
    </row>
    <row r="17" spans="1:13" ht="12.75">
      <c r="A17" s="35"/>
      <c r="B17" s="36"/>
      <c r="C17" s="37"/>
      <c r="D17" s="88"/>
      <c r="E17" s="89"/>
      <c r="F17" s="90"/>
      <c r="G17" s="91"/>
      <c r="L17" s="86">
        <f t="shared" si="1"/>
      </c>
      <c r="M17" s="87">
        <f t="shared" si="2"/>
        <v>0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1"/>
      </c>
      <c r="M18" s="87">
        <f t="shared" si="2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1"/>
      </c>
      <c r="M19" s="87">
        <f t="shared" si="2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1"/>
      </c>
      <c r="M20" s="87">
        <f t="shared" si="2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1"/>
      </c>
      <c r="M21" s="87">
        <f t="shared" si="2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1"/>
      </c>
      <c r="M22" s="87">
        <f t="shared" si="2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1"/>
      </c>
      <c r="M23" s="87">
        <f t="shared" si="2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1"/>
      </c>
      <c r="M24" s="87">
        <f t="shared" si="2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1"/>
      </c>
      <c r="M25" s="87">
        <f t="shared" si="2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1"/>
      </c>
      <c r="M26" s="87">
        <f t="shared" si="2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1"/>
      </c>
      <c r="M27" s="87">
        <f t="shared" si="2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1"/>
      </c>
      <c r="M28" s="87">
        <f t="shared" si="2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1"/>
      </c>
      <c r="M29" s="87">
        <f t="shared" si="2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1"/>
      </c>
      <c r="M30" s="87">
        <f t="shared" si="2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1"/>
      </c>
      <c r="M31" s="87">
        <f t="shared" si="2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1"/>
      </c>
      <c r="M32" s="87">
        <f t="shared" si="2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1"/>
      </c>
      <c r="M33" s="87">
        <f t="shared" si="2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>
        <f t="shared" si="1"/>
      </c>
      <c r="M34" s="87">
        <f t="shared" si="2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>
        <f t="shared" si="1"/>
      </c>
      <c r="M35" s="87">
        <f t="shared" si="2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>
        <f t="shared" si="1"/>
      </c>
      <c r="M36" s="87">
        <f t="shared" si="2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>
        <f t="shared" si="1"/>
      </c>
      <c r="M37" s="87">
        <f t="shared" si="2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>
        <f t="shared" si="1"/>
      </c>
      <c r="M38" s="87">
        <f t="shared" si="2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>
        <f t="shared" si="1"/>
      </c>
      <c r="M39" s="87">
        <f t="shared" si="2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>
        <f t="shared" si="1"/>
      </c>
      <c r="M40" s="87">
        <f t="shared" si="2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>
        <f t="shared" si="1"/>
      </c>
      <c r="M41" s="87">
        <f t="shared" si="2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>
        <f t="shared" si="1"/>
      </c>
      <c r="M42" s="87">
        <f t="shared" si="2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>
        <f t="shared" si="1"/>
      </c>
      <c r="M43" s="87">
        <f t="shared" si="2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>
        <f t="shared" si="1"/>
      </c>
      <c r="M44" s="87">
        <f t="shared" si="2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>
        <f t="shared" si="1"/>
      </c>
      <c r="M45" s="87">
        <f t="shared" si="2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/>
      <c r="M46" s="87">
        <f t="shared" si="2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/>
      <c r="M47" s="87">
        <f t="shared" si="2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/>
      <c r="M48" s="87">
        <f t="shared" si="2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99"/>
      <c r="M49" s="97"/>
    </row>
    <row r="50" spans="6:12" ht="12.75">
      <c r="F50" s="12"/>
      <c r="L50" s="98"/>
    </row>
    <row r="51" ht="27.75" customHeight="1">
      <c r="G51" s="61">
        <f>SUM(G10:G49)</f>
        <v>703.6363636363635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51"/>
  <sheetViews>
    <sheetView zoomScale="80" zoomScaleNormal="80" workbookViewId="0" topLeftCell="A1">
      <selection activeCell="F16" sqref="F16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1" t="str">
        <f>Contests!F7</f>
        <v>09-10.05.2020, Воронеж, "Инлайн-Весна в Воронеже"</v>
      </c>
      <c r="B1" s="201"/>
      <c r="C1" s="201"/>
      <c r="D1" s="201"/>
    </row>
    <row r="2" spans="1:4" ht="12.75">
      <c r="A2" s="68" t="str">
        <f>Contests!C1</f>
        <v>Фристайл слалом, женщины</v>
      </c>
      <c r="B2" s="69"/>
      <c r="C2" s="69"/>
      <c r="D2" s="70"/>
    </row>
    <row r="3" spans="1:4" ht="12.75" customHeight="1">
      <c r="A3" s="208" t="s">
        <v>20</v>
      </c>
      <c r="B3" s="208"/>
      <c r="C3" s="208"/>
      <c r="D3" s="71">
        <v>100</v>
      </c>
    </row>
    <row r="4" spans="1:11" ht="12.75" customHeight="1">
      <c r="A4" s="204" t="s">
        <v>30</v>
      </c>
      <c r="B4" s="204"/>
      <c r="C4" s="204"/>
      <c r="D4" s="72">
        <f>'Итог.'!X117</f>
        <v>1356.634933930019</v>
      </c>
      <c r="K4" s="73"/>
    </row>
    <row r="5" spans="1:11" ht="12.75" customHeight="1">
      <c r="A5" s="204" t="s">
        <v>31</v>
      </c>
      <c r="B5" s="204"/>
      <c r="C5" s="204"/>
      <c r="D5" s="74">
        <f>SUM(D10:D51)</f>
        <v>1111.5671095384234</v>
      </c>
      <c r="K5" s="73"/>
    </row>
    <row r="6" spans="1:11" ht="12.75">
      <c r="A6" s="199" t="s">
        <v>21</v>
      </c>
      <c r="B6" s="199"/>
      <c r="C6" s="199"/>
      <c r="D6" s="72">
        <f>D5/D4</f>
        <v>0.8193561007000891</v>
      </c>
      <c r="K6" s="73"/>
    </row>
    <row r="7" spans="1:11" ht="13.5" customHeight="1">
      <c r="A7" s="200" t="s">
        <v>22</v>
      </c>
      <c r="B7" s="200"/>
      <c r="C7" s="200"/>
      <c r="D7" s="75">
        <v>0.9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23" t="s">
        <v>51</v>
      </c>
      <c r="B10" s="24" t="s">
        <v>52</v>
      </c>
      <c r="C10" s="25" t="s">
        <v>9</v>
      </c>
      <c r="D10" s="88">
        <f>VLOOKUP(A10&amp;B10,'Итог.'!$V$6:$BD$165,3,FALSE)</f>
        <v>253.39466297202</v>
      </c>
      <c r="E10" s="83">
        <v>1</v>
      </c>
      <c r="F10" s="84">
        <f>VLOOKUP(E10,баллы!$A$2:$B$103,2,FALSE)</f>
        <v>100</v>
      </c>
      <c r="G10" s="85">
        <f>(F10*(1+$D$6)*$D$3/100)*$D$7</f>
        <v>163.74204906300804</v>
      </c>
      <c r="L10" s="86" t="str">
        <f aca="true" t="shared" si="0" ref="L10:L33">A10&amp;B10</f>
        <v>БабийАнжелика</v>
      </c>
      <c r="M10" s="87">
        <f aca="true" t="shared" si="1" ref="M10:M49">G10</f>
        <v>163.74204906300804</v>
      </c>
    </row>
    <row r="11" spans="1:13" ht="12.75">
      <c r="A11" s="35" t="s">
        <v>49</v>
      </c>
      <c r="B11" s="36" t="s">
        <v>50</v>
      </c>
      <c r="C11" s="37" t="s">
        <v>9</v>
      </c>
      <c r="D11" s="88">
        <f>VLOOKUP(A11&amp;B11,'Итог.'!$V$6:$BD$165,3,FALSE)</f>
        <v>341.82356307309806</v>
      </c>
      <c r="E11" s="89">
        <v>2</v>
      </c>
      <c r="F11" s="90">
        <f>VLOOKUP(E11,баллы!$A$2:$B$103,2,FALSE)</f>
        <v>85</v>
      </c>
      <c r="G11" s="91">
        <f aca="true" t="shared" si="2" ref="G11:G17">(F11*(1+$D$6)*$D$3/100)*$D$7</f>
        <v>139.1807417035568</v>
      </c>
      <c r="L11" s="86" t="str">
        <f t="shared" si="0"/>
        <v>СеменоваПолина</v>
      </c>
      <c r="M11" s="87">
        <f t="shared" si="1"/>
        <v>139.1807417035568</v>
      </c>
    </row>
    <row r="12" spans="1:13" ht="12.75">
      <c r="A12" s="35" t="s">
        <v>57</v>
      </c>
      <c r="B12" s="36" t="s">
        <v>58</v>
      </c>
      <c r="C12" s="39" t="s">
        <v>9</v>
      </c>
      <c r="D12" s="88">
        <f>VLOOKUP(A12&amp;B12,'Итог.'!$V$6:$BD$165,3,FALSE)</f>
        <v>74.20438298791541</v>
      </c>
      <c r="E12" s="89">
        <v>3</v>
      </c>
      <c r="F12" s="90">
        <f>VLOOKUP(E12,баллы!$A$2:$B$103,2,FALSE)</f>
        <v>74</v>
      </c>
      <c r="G12" s="91">
        <f t="shared" si="2"/>
        <v>121.16911630662592</v>
      </c>
      <c r="L12" s="86" t="str">
        <f t="shared" si="0"/>
        <v>КулагинаЮлия</v>
      </c>
      <c r="M12" s="87">
        <f t="shared" si="1"/>
        <v>121.16911630662592</v>
      </c>
    </row>
    <row r="13" spans="1:13" ht="12.75">
      <c r="A13" s="35" t="s">
        <v>116</v>
      </c>
      <c r="B13" s="36" t="s">
        <v>58</v>
      </c>
      <c r="C13" s="37" t="s">
        <v>60</v>
      </c>
      <c r="D13" s="88">
        <f>VLOOKUP(A13&amp;B13,'Итог.'!$V$6:$BD$165,3,FALSE)</f>
        <v>0</v>
      </c>
      <c r="E13" s="89">
        <v>4</v>
      </c>
      <c r="F13" s="90">
        <f>VLOOKUP(E13,баллы!$A$2:$B$103,2,FALSE)</f>
        <v>64</v>
      </c>
      <c r="G13" s="91">
        <f t="shared" si="2"/>
        <v>104.79491140032513</v>
      </c>
      <c r="L13" s="86" t="str">
        <f t="shared" si="0"/>
        <v>КотиковаЮлия</v>
      </c>
      <c r="M13" s="87">
        <f t="shared" si="1"/>
        <v>104.79491140032513</v>
      </c>
    </row>
    <row r="14" spans="1:13" ht="12.75">
      <c r="A14" s="35" t="s">
        <v>53</v>
      </c>
      <c r="B14" s="36" t="s">
        <v>54</v>
      </c>
      <c r="C14" s="37" t="s">
        <v>9</v>
      </c>
      <c r="D14" s="88">
        <f>VLOOKUP(A14&amp;B14,'Итог.'!$V$6:$BD$165,3,FALSE)</f>
        <v>169.00833182898242</v>
      </c>
      <c r="E14" s="89">
        <v>5</v>
      </c>
      <c r="F14" s="90">
        <f>VLOOKUP(E14,баллы!$A$2:$B$103,2,FALSE)</f>
        <v>55</v>
      </c>
      <c r="G14" s="91">
        <f t="shared" si="2"/>
        <v>90.05812698465441</v>
      </c>
      <c r="L14" s="86" t="str">
        <f t="shared" si="0"/>
        <v>ЛысенкоКристина</v>
      </c>
      <c r="M14" s="87">
        <f t="shared" si="1"/>
        <v>90.05812698465441</v>
      </c>
    </row>
    <row r="15" spans="1:13" ht="12.75">
      <c r="A15" s="35" t="s">
        <v>115</v>
      </c>
      <c r="B15" s="36" t="s">
        <v>71</v>
      </c>
      <c r="C15" s="37" t="s">
        <v>9</v>
      </c>
      <c r="D15" s="88">
        <f>VLOOKUP(A15&amp;B15,'Итог.'!$V$6:$BD$165,3,FALSE)</f>
        <v>81.81818181818181</v>
      </c>
      <c r="E15" s="89">
        <v>6</v>
      </c>
      <c r="F15" s="90">
        <f>VLOOKUP(E15,баллы!$A$2:$B$103,2,FALSE)</f>
        <v>47</v>
      </c>
      <c r="G15" s="91">
        <f t="shared" si="2"/>
        <v>76.95876305961377</v>
      </c>
      <c r="L15" s="86" t="str">
        <f t="shared" si="0"/>
        <v>КузнецоваДарья</v>
      </c>
      <c r="M15" s="87">
        <f t="shared" si="1"/>
        <v>76.95876305961377</v>
      </c>
    </row>
    <row r="16" spans="1:13" ht="12.75">
      <c r="A16" s="35" t="s">
        <v>74</v>
      </c>
      <c r="B16" s="36" t="s">
        <v>75</v>
      </c>
      <c r="C16" s="37" t="s">
        <v>10</v>
      </c>
      <c r="D16" s="88">
        <f>VLOOKUP(A16&amp;B16,'Итог.'!$V$6:$BD$165,3,FALSE)</f>
        <v>95.65899342911288</v>
      </c>
      <c r="E16" s="89">
        <v>7</v>
      </c>
      <c r="F16" s="90">
        <f>VLOOKUP(E16,баллы!$A$2:$B$103,2,FALSE)</f>
        <v>40</v>
      </c>
      <c r="G16" s="91">
        <f t="shared" si="2"/>
        <v>65.49681962520322</v>
      </c>
      <c r="L16" s="86" t="str">
        <f t="shared" si="0"/>
        <v>ПервененокОксана</v>
      </c>
      <c r="M16" s="87">
        <f t="shared" si="1"/>
        <v>65.49681962520322</v>
      </c>
    </row>
    <row r="17" spans="1:13" ht="12.75">
      <c r="A17" s="35" t="s">
        <v>112</v>
      </c>
      <c r="B17" s="36" t="s">
        <v>56</v>
      </c>
      <c r="C17" s="37" t="s">
        <v>9</v>
      </c>
      <c r="D17" s="88">
        <f>VLOOKUP(A17&amp;B17,'Итог.'!$V$6:$BD$165,3,FALSE)</f>
        <v>95.65899342911288</v>
      </c>
      <c r="E17" s="89">
        <v>8</v>
      </c>
      <c r="F17" s="90">
        <f>VLOOKUP(E17,баллы!$A$2:$B$103,2,FALSE)</f>
        <v>34</v>
      </c>
      <c r="G17" s="91">
        <f t="shared" si="2"/>
        <v>55.67229668142273</v>
      </c>
      <c r="L17" s="86" t="str">
        <f t="shared" si="0"/>
        <v>СеменихинаОльга</v>
      </c>
      <c r="M17" s="87">
        <f t="shared" si="1"/>
        <v>55.67229668142273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0"/>
      </c>
      <c r="M18" s="87">
        <f t="shared" si="1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0"/>
      </c>
      <c r="M19" s="87">
        <f t="shared" si="1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0"/>
      </c>
      <c r="M20" s="87">
        <f t="shared" si="1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0"/>
      </c>
      <c r="M21" s="87">
        <f t="shared" si="1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0"/>
      </c>
      <c r="M22" s="87">
        <f t="shared" si="1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0"/>
      </c>
      <c r="M23" s="87">
        <f t="shared" si="1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0"/>
      </c>
      <c r="M24" s="87">
        <f t="shared" si="1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0"/>
      </c>
      <c r="M25" s="87">
        <f t="shared" si="1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0"/>
      </c>
      <c r="M26" s="87">
        <f t="shared" si="1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0"/>
      </c>
      <c r="M27" s="87">
        <f t="shared" si="1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0"/>
      </c>
      <c r="M28" s="87">
        <f t="shared" si="1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0"/>
      </c>
      <c r="M29" s="87">
        <f t="shared" si="1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0"/>
      </c>
      <c r="M30" s="87">
        <f t="shared" si="1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0"/>
      </c>
      <c r="M31" s="87">
        <f t="shared" si="1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0"/>
      </c>
      <c r="M32" s="87">
        <f t="shared" si="1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0"/>
      </c>
      <c r="M33" s="87">
        <f t="shared" si="1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/>
      <c r="M34" s="87">
        <f t="shared" si="1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/>
      <c r="M35" s="87">
        <f t="shared" si="1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/>
      <c r="M36" s="87">
        <f t="shared" si="1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/>
      <c r="M37" s="87">
        <f t="shared" si="1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/>
      <c r="M38" s="87">
        <f t="shared" si="1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/>
      <c r="M39" s="87">
        <f t="shared" si="1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/>
      <c r="M40" s="87">
        <f t="shared" si="1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/>
      <c r="M41" s="87">
        <f t="shared" si="1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/>
      <c r="M42" s="87">
        <f t="shared" si="1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/>
      <c r="M43" s="87">
        <f t="shared" si="1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/>
      <c r="M44" s="87">
        <f t="shared" si="1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/>
      <c r="M45" s="87">
        <f t="shared" si="1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/>
      <c r="M46" s="87">
        <f t="shared" si="1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/>
      <c r="M47" s="87">
        <f t="shared" si="1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/>
      <c r="M48" s="87">
        <f t="shared" si="1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99"/>
      <c r="M49" s="97">
        <f t="shared" si="1"/>
        <v>0</v>
      </c>
    </row>
    <row r="50" spans="6:12" ht="12.75">
      <c r="F50" s="12"/>
      <c r="L50" s="98"/>
    </row>
    <row r="51" ht="27.75" customHeight="1">
      <c r="G51" s="61">
        <f>SUM(G10:G49)</f>
        <v>817.07282482441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M51"/>
  <sheetViews>
    <sheetView zoomScale="80" zoomScaleNormal="80" workbookViewId="0" topLeftCell="A1">
      <selection activeCell="A8" sqref="A8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1" t="str">
        <f>Contests!F8</f>
        <v>28-30.05.2010, Париж, PSWC</v>
      </c>
      <c r="B1" s="201"/>
      <c r="C1" s="201"/>
      <c r="D1" s="201"/>
    </row>
    <row r="2" spans="1:4" ht="12.75">
      <c r="A2" s="68" t="str">
        <f>Contests!C1</f>
        <v>Фристайл слалом, женщины</v>
      </c>
      <c r="B2" s="69"/>
      <c r="C2" s="69"/>
      <c r="D2" s="70"/>
    </row>
    <row r="3" spans="1:4" ht="12.75" customHeight="1">
      <c r="A3" s="202" t="s">
        <v>20</v>
      </c>
      <c r="B3" s="202"/>
      <c r="C3" s="202"/>
      <c r="D3" s="71">
        <v>150</v>
      </c>
    </row>
    <row r="4" spans="1:11" ht="12.75" customHeight="1">
      <c r="A4" s="204" t="s">
        <v>30</v>
      </c>
      <c r="B4" s="204"/>
      <c r="C4" s="204"/>
      <c r="D4" s="72">
        <f>'Итог.'!Y117</f>
        <v>2173.707758754429</v>
      </c>
      <c r="K4" s="73"/>
    </row>
    <row r="5" spans="1:11" ht="12.75" customHeight="1">
      <c r="A5" s="204" t="s">
        <v>31</v>
      </c>
      <c r="B5" s="204"/>
      <c r="C5" s="204"/>
      <c r="D5" s="74">
        <f>SUM(D10:D51)</f>
        <v>1318.3632886796356</v>
      </c>
      <c r="K5" s="73"/>
    </row>
    <row r="6" spans="1:11" ht="12.75">
      <c r="A6" s="199" t="s">
        <v>21</v>
      </c>
      <c r="B6" s="199"/>
      <c r="C6" s="199"/>
      <c r="D6" s="72">
        <f>D5/D4</f>
        <v>0.6065043855918699</v>
      </c>
      <c r="K6" s="73"/>
    </row>
    <row r="7" spans="1:11" ht="13.5" customHeight="1">
      <c r="A7" s="200" t="s">
        <v>22</v>
      </c>
      <c r="B7" s="200"/>
      <c r="C7" s="200"/>
      <c r="D7" s="75">
        <v>1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188" t="s">
        <v>49</v>
      </c>
      <c r="B10" s="189" t="s">
        <v>50</v>
      </c>
      <c r="C10" s="190" t="s">
        <v>9</v>
      </c>
      <c r="D10" s="88">
        <f>VLOOKUP(A10&amp;B10,'Итог.'!$V$6:$BC$165,4,FALSE)</f>
        <v>481.00430477665486</v>
      </c>
      <c r="E10" s="83">
        <v>2</v>
      </c>
      <c r="F10" s="84">
        <f>VLOOKUP(E10,баллы!$A$2:$B$103,2,FALSE)</f>
        <v>85</v>
      </c>
      <c r="G10" s="85">
        <f>(F10*(1+$D$6)*$D$3/100)*$D$7</f>
        <v>204.8293091629634</v>
      </c>
      <c r="L10" s="86" t="str">
        <f aca="true" t="shared" si="0" ref="L10:L28">A10&amp;B10</f>
        <v>СеменоваПолина</v>
      </c>
      <c r="M10" s="87">
        <f aca="true" t="shared" si="1" ref="M10:M49">G10</f>
        <v>204.8293091629634</v>
      </c>
    </row>
    <row r="11" spans="1:13" ht="12.75">
      <c r="A11" s="127" t="s">
        <v>51</v>
      </c>
      <c r="B11" s="128" t="s">
        <v>52</v>
      </c>
      <c r="C11" s="129" t="s">
        <v>9</v>
      </c>
      <c r="D11" s="88">
        <f>VLOOKUP(A11&amp;B11,'Итог.'!$V$6:$BC$165,4,FALSE)</f>
        <v>417.13671203502804</v>
      </c>
      <c r="E11" s="89">
        <v>2</v>
      </c>
      <c r="F11" s="90">
        <f>VLOOKUP(E11,баллы!$A$2:$B$103,2,FALSE)</f>
        <v>85</v>
      </c>
      <c r="G11" s="91">
        <f>(F11*(1+$D$6)*$D$3/100)*$D$7</f>
        <v>204.8293091629634</v>
      </c>
      <c r="L11" s="86" t="str">
        <f t="shared" si="0"/>
        <v>БабийАнжелика</v>
      </c>
      <c r="M11" s="87">
        <f t="shared" si="1"/>
        <v>204.8293091629634</v>
      </c>
    </row>
    <row r="12" spans="1:13" ht="12.75">
      <c r="A12" s="127" t="s">
        <v>53</v>
      </c>
      <c r="B12" s="128" t="s">
        <v>54</v>
      </c>
      <c r="C12" s="191" t="s">
        <v>9</v>
      </c>
      <c r="D12" s="88">
        <f>VLOOKUP(A12&amp;B12,'Итог.'!$V$6:$BC$165,4,FALSE)</f>
        <v>259.0664588136368</v>
      </c>
      <c r="E12" s="89">
        <v>9</v>
      </c>
      <c r="F12" s="90">
        <v>24</v>
      </c>
      <c r="G12" s="91">
        <f>(F12*(1+$D$6)*$D$3/100)*$D$7</f>
        <v>57.83415788130732</v>
      </c>
      <c r="L12" s="86" t="str">
        <f t="shared" si="0"/>
        <v>ЛысенкоКристина</v>
      </c>
      <c r="M12" s="87">
        <f t="shared" si="1"/>
        <v>57.83415788130732</v>
      </c>
    </row>
    <row r="13" spans="1:13" ht="12.75">
      <c r="A13" s="127" t="s">
        <v>74</v>
      </c>
      <c r="B13" s="128" t="s">
        <v>75</v>
      </c>
      <c r="C13" s="129" t="s">
        <v>10</v>
      </c>
      <c r="D13" s="88">
        <f>VLOOKUP(A13&amp;B13,'Итог.'!$V$6:$BC$165,4,FALSE)</f>
        <v>161.1558130543161</v>
      </c>
      <c r="E13" s="89">
        <v>13</v>
      </c>
      <c r="F13" s="90">
        <v>15</v>
      </c>
      <c r="G13" s="91">
        <f>(F13*(1+$D$6)*$D$3/100)*$D$7</f>
        <v>36.14634867581707</v>
      </c>
      <c r="L13" s="86" t="str">
        <f t="shared" si="0"/>
        <v>ПервененокОксана</v>
      </c>
      <c r="M13" s="87">
        <f t="shared" si="1"/>
        <v>36.14634867581707</v>
      </c>
    </row>
    <row r="14" spans="1:13" ht="12.75">
      <c r="A14" s="35"/>
      <c r="B14" s="36"/>
      <c r="C14" s="37"/>
      <c r="D14" s="88"/>
      <c r="E14" s="89"/>
      <c r="F14" s="90"/>
      <c r="G14" s="91"/>
      <c r="L14" s="86">
        <f t="shared" si="0"/>
      </c>
      <c r="M14" s="87">
        <f t="shared" si="1"/>
        <v>0</v>
      </c>
    </row>
    <row r="15" spans="1:13" ht="12.75">
      <c r="A15" s="35"/>
      <c r="B15" s="36"/>
      <c r="C15" s="37"/>
      <c r="D15" s="88"/>
      <c r="E15" s="89"/>
      <c r="F15" s="90"/>
      <c r="G15" s="91"/>
      <c r="L15" s="86">
        <f t="shared" si="0"/>
      </c>
      <c r="M15" s="87">
        <f t="shared" si="1"/>
        <v>0</v>
      </c>
    </row>
    <row r="16" spans="1:13" ht="12.75">
      <c r="A16" s="35"/>
      <c r="B16" s="36"/>
      <c r="C16" s="37"/>
      <c r="D16" s="88"/>
      <c r="E16" s="89"/>
      <c r="F16" s="90"/>
      <c r="G16" s="91"/>
      <c r="L16" s="86">
        <f t="shared" si="0"/>
      </c>
      <c r="M16" s="87">
        <f t="shared" si="1"/>
        <v>0</v>
      </c>
    </row>
    <row r="17" spans="1:13" ht="12.75">
      <c r="A17" s="35"/>
      <c r="B17" s="36"/>
      <c r="C17" s="37"/>
      <c r="D17" s="88"/>
      <c r="E17" s="89"/>
      <c r="F17" s="90"/>
      <c r="G17" s="91"/>
      <c r="L17" s="86">
        <f t="shared" si="0"/>
      </c>
      <c r="M17" s="87">
        <f t="shared" si="1"/>
        <v>0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0"/>
      </c>
      <c r="M18" s="87">
        <f t="shared" si="1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0"/>
      </c>
      <c r="M19" s="87">
        <f t="shared" si="1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0"/>
      </c>
      <c r="M20" s="87">
        <f t="shared" si="1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0"/>
      </c>
      <c r="M21" s="87">
        <f t="shared" si="1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0"/>
      </c>
      <c r="M22" s="87">
        <f t="shared" si="1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0"/>
      </c>
      <c r="M23" s="87">
        <f t="shared" si="1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0"/>
      </c>
      <c r="M24" s="87">
        <f t="shared" si="1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0"/>
      </c>
      <c r="M25" s="87">
        <f t="shared" si="1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0"/>
      </c>
      <c r="M26" s="87">
        <f t="shared" si="1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0"/>
      </c>
      <c r="M27" s="87">
        <f t="shared" si="1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0"/>
      </c>
      <c r="M28" s="87">
        <f t="shared" si="1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/>
      <c r="M29" s="87">
        <f t="shared" si="1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/>
      <c r="M30" s="87">
        <f t="shared" si="1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/>
      <c r="M31" s="87">
        <f t="shared" si="1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/>
      <c r="M32" s="87">
        <f t="shared" si="1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/>
      <c r="M33" s="87">
        <f t="shared" si="1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/>
      <c r="M34" s="87">
        <f t="shared" si="1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/>
      <c r="M35" s="87">
        <f t="shared" si="1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/>
      <c r="M36" s="87">
        <f t="shared" si="1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/>
      <c r="M37" s="87">
        <f t="shared" si="1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/>
      <c r="M38" s="87">
        <f t="shared" si="1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/>
      <c r="M39" s="87">
        <f t="shared" si="1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/>
      <c r="M40" s="87">
        <f t="shared" si="1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/>
      <c r="M41" s="87">
        <f t="shared" si="1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/>
      <c r="M42" s="87">
        <f t="shared" si="1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/>
      <c r="M43" s="87">
        <f t="shared" si="1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/>
      <c r="M44" s="87">
        <f t="shared" si="1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/>
      <c r="M45" s="87">
        <f t="shared" si="1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/>
      <c r="M46" s="87">
        <f t="shared" si="1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/>
      <c r="M47" s="87">
        <f t="shared" si="1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/>
      <c r="M48" s="87">
        <f t="shared" si="1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99"/>
      <c r="M49" s="97">
        <f t="shared" si="1"/>
        <v>0</v>
      </c>
    </row>
    <row r="50" spans="6:12" ht="12.75">
      <c r="F50" s="12"/>
      <c r="L50" s="98"/>
    </row>
    <row r="51" ht="27.75" customHeight="1">
      <c r="G51" s="61">
        <f>SUM(G10:G49)</f>
        <v>503.6391248830512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51"/>
  <sheetViews>
    <sheetView zoomScale="80" zoomScaleNormal="80" workbookViewId="0" topLeftCell="A1">
      <selection activeCell="D4" sqref="D4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1" t="str">
        <f>Contests!F9</f>
        <v>12.06.2010, Санкт-Петербург, Feel The Style</v>
      </c>
      <c r="B1" s="201"/>
      <c r="C1" s="201"/>
      <c r="D1" s="201"/>
    </row>
    <row r="2" spans="1:4" ht="12.75">
      <c r="A2" s="68" t="str">
        <f>Contests!C1</f>
        <v>Фристайл слалом, женщины</v>
      </c>
      <c r="B2" s="69"/>
      <c r="C2" s="69"/>
      <c r="D2" s="70"/>
    </row>
    <row r="3" spans="1:4" ht="12.75" customHeight="1">
      <c r="A3" s="202" t="s">
        <v>20</v>
      </c>
      <c r="B3" s="202"/>
      <c r="C3" s="202"/>
      <c r="D3" s="71">
        <v>75</v>
      </c>
    </row>
    <row r="4" spans="1:11" ht="12.75" customHeight="1">
      <c r="A4" s="204" t="s">
        <v>30</v>
      </c>
      <c r="B4" s="204"/>
      <c r="C4" s="204"/>
      <c r="D4" s="72">
        <f>'Итог.'!Z117</f>
        <v>2344.0572419443283</v>
      </c>
      <c r="K4" s="73"/>
    </row>
    <row r="5" spans="1:11" ht="12.75" customHeight="1">
      <c r="A5" s="204" t="s">
        <v>31</v>
      </c>
      <c r="B5" s="204"/>
      <c r="C5" s="204"/>
      <c r="D5" s="74">
        <f>SUM(D10:D71)</f>
        <v>188.98245667478434</v>
      </c>
      <c r="K5" s="73"/>
    </row>
    <row r="6" spans="1:11" ht="12.75">
      <c r="A6" s="199" t="s">
        <v>21</v>
      </c>
      <c r="B6" s="199"/>
      <c r="C6" s="199"/>
      <c r="D6" s="72">
        <f>D5/D4</f>
        <v>0.0806219461253552</v>
      </c>
      <c r="K6" s="73"/>
    </row>
    <row r="7" spans="1:11" ht="13.5" customHeight="1">
      <c r="A7" s="200" t="s">
        <v>22</v>
      </c>
      <c r="B7" s="200"/>
      <c r="C7" s="200"/>
      <c r="D7" s="75">
        <v>0.85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23" t="s">
        <v>93</v>
      </c>
      <c r="B10" s="24" t="s">
        <v>123</v>
      </c>
      <c r="C10" s="25" t="s">
        <v>9</v>
      </c>
      <c r="D10" s="88">
        <f>VLOOKUP(A10&amp;B10,'Итог.'!$V$6:$BD$165,5,FALSE)</f>
        <v>0</v>
      </c>
      <c r="E10" s="83">
        <v>1</v>
      </c>
      <c r="F10" s="84">
        <f>VLOOKUP(E10,баллы!$A$2:$B$103,2,FALSE)</f>
        <v>100</v>
      </c>
      <c r="G10" s="85">
        <f>(F10*(1+$D$6)*$D$3/100)*$D$7</f>
        <v>68.8896490654914</v>
      </c>
      <c r="L10" s="86" t="str">
        <f aca="true" t="shared" si="0" ref="L10:L41">A10&amp;B10</f>
        <v>СтепановаЕвгения</v>
      </c>
      <c r="M10" s="87">
        <f aca="true" t="shared" si="1" ref="M10:M49">G10</f>
        <v>68.8896490654914</v>
      </c>
    </row>
    <row r="11" spans="1:13" ht="12.75">
      <c r="A11" s="35" t="s">
        <v>67</v>
      </c>
      <c r="B11" s="36" t="s">
        <v>68</v>
      </c>
      <c r="C11" s="37" t="s">
        <v>9</v>
      </c>
      <c r="D11" s="88">
        <f>VLOOKUP(A11&amp;B11,'Итог.'!$V$6:$BD$165,5,FALSE)</f>
        <v>27.826643620468275</v>
      </c>
      <c r="E11" s="89">
        <v>2</v>
      </c>
      <c r="F11" s="90">
        <f>VLOOKUP(E11,баллы!$A$2:$B$103,2,FALSE)</f>
        <v>85</v>
      </c>
      <c r="G11" s="91">
        <f aca="true" t="shared" si="2" ref="G11:G16">(F11*(1+$D$6)*$D$3/100)*$D$7</f>
        <v>58.55620170566769</v>
      </c>
      <c r="L11" s="86" t="str">
        <f t="shared" si="0"/>
        <v>ЗеленинаЕлена</v>
      </c>
      <c r="M11" s="87">
        <f t="shared" si="1"/>
        <v>58.55620170566769</v>
      </c>
    </row>
    <row r="12" spans="1:13" ht="12.75">
      <c r="A12" s="35" t="s">
        <v>74</v>
      </c>
      <c r="B12" s="36" t="s">
        <v>75</v>
      </c>
      <c r="C12" s="39" t="s">
        <v>9</v>
      </c>
      <c r="D12" s="88">
        <f>VLOOKUP(A12&amp;B12,'Итог.'!$V$6:$BD$165,5,FALSE)</f>
        <v>161.15581305431607</v>
      </c>
      <c r="E12" s="89">
        <v>3</v>
      </c>
      <c r="F12" s="90">
        <f>VLOOKUP(E12,баллы!$A$2:$B$103,2,FALSE)</f>
        <v>74</v>
      </c>
      <c r="G12" s="91">
        <f t="shared" si="2"/>
        <v>50.97834030846363</v>
      </c>
      <c r="L12" s="86" t="str">
        <f t="shared" si="0"/>
        <v>ПервененокОксана</v>
      </c>
      <c r="M12" s="87">
        <f t="shared" si="1"/>
        <v>50.97834030846363</v>
      </c>
    </row>
    <row r="13" spans="1:13" ht="12.75">
      <c r="A13" s="35" t="s">
        <v>124</v>
      </c>
      <c r="B13" s="36" t="s">
        <v>125</v>
      </c>
      <c r="C13" s="37" t="s">
        <v>9</v>
      </c>
      <c r="D13" s="88">
        <f>VLOOKUP(A13&amp;B13,'Итог.'!$V$6:$BD$165,5,FALSE)</f>
        <v>0</v>
      </c>
      <c r="E13" s="89">
        <v>4</v>
      </c>
      <c r="F13" s="90">
        <f>VLOOKUP(E13,баллы!$A$2:$B$103,2,FALSE)</f>
        <v>64</v>
      </c>
      <c r="G13" s="91">
        <f t="shared" si="2"/>
        <v>44.089375401914495</v>
      </c>
      <c r="L13" s="86" t="str">
        <f t="shared" si="0"/>
        <v>ШемякинскаяЯна</v>
      </c>
      <c r="M13" s="87">
        <f t="shared" si="1"/>
        <v>44.089375401914495</v>
      </c>
    </row>
    <row r="14" spans="1:13" ht="12.75">
      <c r="A14" s="35" t="s">
        <v>126</v>
      </c>
      <c r="B14" s="36" t="s">
        <v>58</v>
      </c>
      <c r="C14" s="37" t="s">
        <v>9</v>
      </c>
      <c r="D14" s="88">
        <f>VLOOKUP(A14&amp;B14,'Итог.'!$V$6:$BD$165,5,FALSE)</f>
        <v>0</v>
      </c>
      <c r="E14" s="89">
        <v>5</v>
      </c>
      <c r="F14" s="90">
        <f>VLOOKUP(E14,баллы!$A$2:$B$103,2,FALSE)</f>
        <v>55</v>
      </c>
      <c r="G14" s="91">
        <f t="shared" si="2"/>
        <v>37.889306986020266</v>
      </c>
      <c r="L14" s="86" t="str">
        <f t="shared" si="0"/>
        <v>АкашеваЮлия</v>
      </c>
      <c r="M14" s="87">
        <f t="shared" si="1"/>
        <v>37.889306986020266</v>
      </c>
    </row>
    <row r="15" spans="1:13" ht="12.75">
      <c r="A15" s="35" t="s">
        <v>127</v>
      </c>
      <c r="B15" s="36" t="s">
        <v>128</v>
      </c>
      <c r="C15" s="37" t="s">
        <v>10</v>
      </c>
      <c r="D15" s="88">
        <f>VLOOKUP(A15&amp;B15,'Итог.'!$V$6:$BD$165,5,FALSE)</f>
        <v>0</v>
      </c>
      <c r="E15" s="89">
        <v>6</v>
      </c>
      <c r="F15" s="90">
        <f>VLOOKUP(E15,баллы!$A$2:$B$103,2,FALSE)</f>
        <v>47</v>
      </c>
      <c r="G15" s="91">
        <f t="shared" si="2"/>
        <v>32.378135060780956</v>
      </c>
      <c r="L15" s="86" t="str">
        <f t="shared" si="0"/>
        <v>ПименоваАлександра</v>
      </c>
      <c r="M15" s="87">
        <f t="shared" si="1"/>
        <v>32.378135060780956</v>
      </c>
    </row>
    <row r="16" spans="1:13" ht="12.75">
      <c r="A16" s="35" t="s">
        <v>129</v>
      </c>
      <c r="B16" s="36" t="s">
        <v>111</v>
      </c>
      <c r="C16" s="37" t="s">
        <v>9</v>
      </c>
      <c r="D16" s="88">
        <f>VLOOKUP(A16&amp;B16,'Итог.'!$V$6:$BD$165,5,FALSE)</f>
        <v>0</v>
      </c>
      <c r="E16" s="89">
        <v>7</v>
      </c>
      <c r="F16" s="90">
        <f>VLOOKUP(E16,баллы!$A$2:$B$103,2,FALSE)</f>
        <v>40</v>
      </c>
      <c r="G16" s="91">
        <f t="shared" si="2"/>
        <v>27.55585962619655</v>
      </c>
      <c r="L16" s="86" t="str">
        <f t="shared" si="0"/>
        <v>АлександроваНаталья</v>
      </c>
      <c r="M16" s="87">
        <f t="shared" si="1"/>
        <v>27.55585962619655</v>
      </c>
    </row>
    <row r="17" spans="1:13" ht="12.75">
      <c r="A17" s="35"/>
      <c r="B17" s="36"/>
      <c r="C17" s="37"/>
      <c r="D17" s="88"/>
      <c r="E17" s="89"/>
      <c r="F17" s="90"/>
      <c r="G17" s="91"/>
      <c r="L17" s="86">
        <f t="shared" si="0"/>
      </c>
      <c r="M17" s="87">
        <f t="shared" si="1"/>
        <v>0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0"/>
      </c>
      <c r="M18" s="87">
        <f t="shared" si="1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0"/>
      </c>
      <c r="M19" s="87">
        <f t="shared" si="1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0"/>
      </c>
      <c r="M20" s="87">
        <f t="shared" si="1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0"/>
      </c>
      <c r="M21" s="87">
        <f t="shared" si="1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0"/>
      </c>
      <c r="M22" s="87">
        <f t="shared" si="1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0"/>
      </c>
      <c r="M23" s="87">
        <f t="shared" si="1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0"/>
      </c>
      <c r="M24" s="87">
        <f t="shared" si="1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0"/>
      </c>
      <c r="M25" s="87">
        <f t="shared" si="1"/>
        <v>0</v>
      </c>
    </row>
    <row r="26" spans="1:13" ht="12.75">
      <c r="A26" s="35"/>
      <c r="B26" s="36"/>
      <c r="C26" s="37"/>
      <c r="D26" s="88"/>
      <c r="E26" s="89"/>
      <c r="F26" s="100"/>
      <c r="G26" s="91"/>
      <c r="L26" s="86">
        <f t="shared" si="0"/>
      </c>
      <c r="M26" s="87">
        <f t="shared" si="1"/>
        <v>0</v>
      </c>
    </row>
    <row r="27" spans="1:13" ht="12.75">
      <c r="A27" s="35"/>
      <c r="B27" s="36"/>
      <c r="C27" s="37"/>
      <c r="D27" s="88"/>
      <c r="E27" s="89"/>
      <c r="F27" s="100"/>
      <c r="G27" s="91"/>
      <c r="L27" s="86">
        <f t="shared" si="0"/>
      </c>
      <c r="M27" s="87">
        <f t="shared" si="1"/>
        <v>0</v>
      </c>
    </row>
    <row r="28" spans="1:13" ht="12.75">
      <c r="A28" s="35"/>
      <c r="B28" s="36"/>
      <c r="C28" s="37"/>
      <c r="D28" s="88"/>
      <c r="E28" s="89"/>
      <c r="F28" s="100"/>
      <c r="G28" s="91"/>
      <c r="L28" s="86">
        <f t="shared" si="0"/>
      </c>
      <c r="M28" s="87">
        <f t="shared" si="1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0"/>
      </c>
      <c r="M29" s="87">
        <f t="shared" si="1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0"/>
      </c>
      <c r="M30" s="87">
        <f t="shared" si="1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0"/>
      </c>
      <c r="M31" s="87">
        <f t="shared" si="1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0"/>
      </c>
      <c r="M32" s="87">
        <f t="shared" si="1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0"/>
      </c>
      <c r="M33" s="87">
        <f t="shared" si="1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>
        <f t="shared" si="0"/>
      </c>
      <c r="M34" s="87">
        <f t="shared" si="1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>
        <f t="shared" si="0"/>
      </c>
      <c r="M35" s="87">
        <f t="shared" si="1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>
        <f t="shared" si="0"/>
      </c>
      <c r="M36" s="87">
        <f t="shared" si="1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>
        <f t="shared" si="0"/>
      </c>
      <c r="M37" s="87">
        <f t="shared" si="1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>
        <f t="shared" si="0"/>
      </c>
      <c r="M38" s="87">
        <f t="shared" si="1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>
        <f t="shared" si="0"/>
      </c>
      <c r="M39" s="87">
        <f t="shared" si="1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>
        <f t="shared" si="0"/>
      </c>
      <c r="M40" s="87">
        <f t="shared" si="1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>
        <f t="shared" si="0"/>
      </c>
      <c r="M41" s="87">
        <f t="shared" si="1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/>
      <c r="M42" s="87">
        <f t="shared" si="1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/>
      <c r="M43" s="87">
        <f t="shared" si="1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/>
      <c r="M44" s="87">
        <f t="shared" si="1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/>
      <c r="M45" s="87">
        <f t="shared" si="1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/>
      <c r="M46" s="87">
        <f t="shared" si="1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/>
      <c r="M47" s="87">
        <f t="shared" si="1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/>
      <c r="M48" s="87">
        <f t="shared" si="1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99"/>
      <c r="M49" s="97">
        <f t="shared" si="1"/>
        <v>0</v>
      </c>
    </row>
    <row r="50" spans="6:12" ht="12.75">
      <c r="F50" s="12"/>
      <c r="L50" s="98"/>
    </row>
    <row r="51" ht="27.75" customHeight="1">
      <c r="G51" s="61">
        <f>SUM(G10:G49)</f>
        <v>320.33686815453495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M51"/>
  <sheetViews>
    <sheetView zoomScale="80" zoomScaleNormal="80" workbookViewId="0" topLeftCell="A1">
      <selection activeCell="A10" sqref="A10:C10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  <col min="12" max="12" width="12.00390625" style="0" customWidth="1"/>
  </cols>
  <sheetData>
    <row r="1" spans="1:4" ht="12.75">
      <c r="A1" s="201" t="str">
        <f>Contests!F10</f>
        <v>03-04.07.2010, Киев, Battle Dreamtown</v>
      </c>
      <c r="B1" s="201"/>
      <c r="C1" s="201"/>
      <c r="D1" s="201"/>
    </row>
    <row r="2" spans="1:4" ht="12.75">
      <c r="A2" s="68" t="str">
        <f>Contests!C1</f>
        <v>Фристайл слалом, женщины</v>
      </c>
      <c r="B2" s="69"/>
      <c r="C2" s="69"/>
      <c r="D2" s="70"/>
    </row>
    <row r="3" spans="1:4" ht="12.75" customHeight="1">
      <c r="A3" s="202" t="s">
        <v>20</v>
      </c>
      <c r="B3" s="202"/>
      <c r="C3" s="202"/>
      <c r="D3" s="71">
        <v>125</v>
      </c>
    </row>
    <row r="4" spans="1:11" ht="12.75" customHeight="1">
      <c r="A4" s="204" t="s">
        <v>30</v>
      </c>
      <c r="B4" s="204"/>
      <c r="C4" s="204"/>
      <c r="D4" s="72">
        <f>'Итог.'!AA117</f>
        <v>2619.871480306114</v>
      </c>
      <c r="K4" s="73"/>
    </row>
    <row r="5" spans="1:11" ht="12.75" customHeight="1">
      <c r="A5" s="204" t="s">
        <v>31</v>
      </c>
      <c r="B5" s="204"/>
      <c r="C5" s="204"/>
      <c r="D5" s="74">
        <f>SUM(D10:D71)</f>
        <v>2063.72394220785</v>
      </c>
      <c r="K5" s="73"/>
    </row>
    <row r="6" spans="1:11" ht="12.75">
      <c r="A6" s="199" t="s">
        <v>21</v>
      </c>
      <c r="B6" s="199"/>
      <c r="C6" s="199"/>
      <c r="D6" s="72">
        <f>D5/D4</f>
        <v>0.7877195342294876</v>
      </c>
      <c r="K6" s="73"/>
    </row>
    <row r="7" spans="1:11" ht="13.5" customHeight="1">
      <c r="A7" s="200" t="s">
        <v>22</v>
      </c>
      <c r="B7" s="200"/>
      <c r="C7" s="200"/>
      <c r="D7" s="75">
        <v>0.85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23" t="s">
        <v>49</v>
      </c>
      <c r="B10" s="24" t="s">
        <v>50</v>
      </c>
      <c r="C10" s="25" t="s">
        <v>9</v>
      </c>
      <c r="D10" s="88">
        <f>VLOOKUP(A10&amp;B10,'Итог.'!$V$6:$BD$165,6,FALSE)</f>
        <v>548.5555054119748</v>
      </c>
      <c r="E10" s="83">
        <v>1</v>
      </c>
      <c r="F10" s="84">
        <f>VLOOKUP(E10,баллы!$A$2:$B$103,2,FALSE)</f>
        <v>100</v>
      </c>
      <c r="G10" s="85">
        <f>(F10*(1+$D$6)*$D$3/100)*$D$7</f>
        <v>189.9452005118831</v>
      </c>
      <c r="L10" s="86" t="str">
        <f aca="true" t="shared" si="0" ref="L10:L41">A10&amp;B10</f>
        <v>СеменоваПолина</v>
      </c>
      <c r="M10" s="87">
        <f aca="true" t="shared" si="1" ref="M10:M49">G10</f>
        <v>189.9452005118831</v>
      </c>
    </row>
    <row r="11" spans="1:13" ht="12.75">
      <c r="A11" s="35" t="s">
        <v>51</v>
      </c>
      <c r="B11" s="36" t="s">
        <v>52</v>
      </c>
      <c r="C11" s="37" t="s">
        <v>9</v>
      </c>
      <c r="D11" s="88">
        <f>VLOOKUP(A11&amp;B11,'Итог.'!$V$6:$BD$165,6,FALSE)</f>
        <v>519.9349945896078</v>
      </c>
      <c r="E11" s="89">
        <v>5</v>
      </c>
      <c r="F11" s="90">
        <f>VLOOKUP(E11,баллы!$A$2:$B$103,2,FALSE)</f>
        <v>55</v>
      </c>
      <c r="G11" s="91">
        <f aca="true" t="shared" si="2" ref="G11:G16">(F11*(1+$D$6)*$D$3/100)*$D$7</f>
        <v>104.46986028153569</v>
      </c>
      <c r="L11" s="86" t="str">
        <f t="shared" si="0"/>
        <v>БабийАнжелика</v>
      </c>
      <c r="M11" s="87">
        <f t="shared" si="1"/>
        <v>104.46986028153569</v>
      </c>
    </row>
    <row r="12" spans="1:13" ht="12.75">
      <c r="A12" s="35" t="s">
        <v>57</v>
      </c>
      <c r="B12" s="36" t="s">
        <v>58</v>
      </c>
      <c r="C12" s="39" t="s">
        <v>9</v>
      </c>
      <c r="D12" s="88">
        <f>VLOOKUP(A12&amp;B12,'Итог.'!$V$6:$BD$165,6,FALSE)</f>
        <v>195.37349929454132</v>
      </c>
      <c r="E12" s="89">
        <v>6</v>
      </c>
      <c r="F12" s="90">
        <f>VLOOKUP(E12,баллы!$A$2:$B$103,2,FALSE)</f>
        <v>47</v>
      </c>
      <c r="G12" s="91">
        <f t="shared" si="2"/>
        <v>89.27424424058502</v>
      </c>
      <c r="L12" s="86" t="str">
        <f t="shared" si="0"/>
        <v>КулагинаЮлия</v>
      </c>
      <c r="M12" s="87">
        <f t="shared" si="1"/>
        <v>89.27424424058502</v>
      </c>
    </row>
    <row r="13" spans="1:13" ht="12.75">
      <c r="A13" s="35" t="s">
        <v>53</v>
      </c>
      <c r="B13" s="36" t="s">
        <v>54</v>
      </c>
      <c r="C13" s="37" t="s">
        <v>9</v>
      </c>
      <c r="D13" s="88">
        <f>VLOOKUP(A13&amp;B13,'Итог.'!$V$6:$BD$165,6,FALSE)</f>
        <v>259.0664588136368</v>
      </c>
      <c r="E13" s="89">
        <v>7</v>
      </c>
      <c r="F13" s="90">
        <f>VLOOKUP(E13,баллы!$A$2:$B$103,2,FALSE)</f>
        <v>40</v>
      </c>
      <c r="G13" s="91">
        <f t="shared" si="2"/>
        <v>75.97808020475321</v>
      </c>
      <c r="L13" s="86" t="str">
        <f t="shared" si="0"/>
        <v>ЛысенкоКристина</v>
      </c>
      <c r="M13" s="87">
        <f t="shared" si="1"/>
        <v>75.97808020475321</v>
      </c>
    </row>
    <row r="14" spans="1:13" ht="12.75">
      <c r="A14" s="35" t="s">
        <v>115</v>
      </c>
      <c r="B14" s="36" t="s">
        <v>71</v>
      </c>
      <c r="C14" s="37" t="s">
        <v>9</v>
      </c>
      <c r="D14" s="88">
        <f>VLOOKUP(A14&amp;B14,'Итог.'!$V$6:$BD$165,6,FALSE)</f>
        <v>158.7769448777956</v>
      </c>
      <c r="E14" s="89">
        <v>8</v>
      </c>
      <c r="F14" s="90">
        <f>VLOOKUP(E14,баллы!$A$2:$B$103,2,FALSE)</f>
        <v>34</v>
      </c>
      <c r="G14" s="91">
        <f t="shared" si="2"/>
        <v>64.58136817404024</v>
      </c>
      <c r="L14" s="86" t="str">
        <f t="shared" si="0"/>
        <v>КузнецоваДарья</v>
      </c>
      <c r="M14" s="87">
        <f t="shared" si="1"/>
        <v>64.58136817404024</v>
      </c>
    </row>
    <row r="15" spans="1:13" ht="12.75">
      <c r="A15" s="35" t="s">
        <v>74</v>
      </c>
      <c r="B15" s="36" t="s">
        <v>75</v>
      </c>
      <c r="C15" s="37" t="s">
        <v>10</v>
      </c>
      <c r="D15" s="88">
        <f>VLOOKUP(A15&amp;B15,'Итог.'!$V$6:$BD$165,6,FALSE)</f>
        <v>167.61152357003047</v>
      </c>
      <c r="E15" s="89">
        <v>9</v>
      </c>
      <c r="F15" s="89">
        <v>24</v>
      </c>
      <c r="G15" s="91">
        <f t="shared" si="2"/>
        <v>45.58684812285194</v>
      </c>
      <c r="L15" s="86" t="str">
        <f t="shared" si="0"/>
        <v>ПервененокОксана</v>
      </c>
      <c r="M15" s="87">
        <f t="shared" si="1"/>
        <v>45.58684812285194</v>
      </c>
    </row>
    <row r="16" spans="1:13" ht="12.75">
      <c r="A16" s="35" t="s">
        <v>112</v>
      </c>
      <c r="B16" s="36" t="s">
        <v>56</v>
      </c>
      <c r="C16" s="37" t="s">
        <v>9</v>
      </c>
      <c r="D16" s="88">
        <f>VLOOKUP(A16&amp;B16,'Итог.'!$V$6:$BD$165,6,FALSE)</f>
        <v>151.3312901105356</v>
      </c>
      <c r="E16" s="89">
        <v>9</v>
      </c>
      <c r="F16" s="89">
        <v>24</v>
      </c>
      <c r="G16" s="91">
        <f t="shared" si="2"/>
        <v>45.58684812285194</v>
      </c>
      <c r="L16" s="86" t="str">
        <f t="shared" si="0"/>
        <v>СеменихинаОльга</v>
      </c>
      <c r="M16" s="87">
        <f t="shared" si="1"/>
        <v>45.58684812285194</v>
      </c>
    </row>
    <row r="17" spans="1:13" ht="12.75">
      <c r="A17" s="35" t="s">
        <v>110</v>
      </c>
      <c r="B17" s="36" t="s">
        <v>111</v>
      </c>
      <c r="C17" s="37" t="s">
        <v>9</v>
      </c>
      <c r="D17" s="88">
        <f>VLOOKUP(A17&amp;B17,'Итог.'!$V$6:$BD$165,6,FALSE)</f>
        <v>63.073725539728095</v>
      </c>
      <c r="E17" s="89">
        <v>19</v>
      </c>
      <c r="F17" s="90">
        <v>8.3333</v>
      </c>
      <c r="G17" s="91"/>
      <c r="L17" s="86" t="str">
        <f t="shared" si="0"/>
        <v>СанниковаНаталья</v>
      </c>
      <c r="M17" s="87">
        <f t="shared" si="1"/>
        <v>0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0"/>
      </c>
      <c r="M18" s="87">
        <f t="shared" si="1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0"/>
      </c>
      <c r="M19" s="87">
        <f t="shared" si="1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0"/>
      </c>
      <c r="M20" s="87">
        <f t="shared" si="1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0"/>
      </c>
      <c r="M21" s="87">
        <f t="shared" si="1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0"/>
      </c>
      <c r="M22" s="87">
        <f t="shared" si="1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0"/>
      </c>
      <c r="M23" s="87">
        <f t="shared" si="1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0"/>
      </c>
      <c r="M24" s="87">
        <f t="shared" si="1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0"/>
      </c>
      <c r="M25" s="87">
        <f t="shared" si="1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0"/>
      </c>
      <c r="M26" s="87">
        <f t="shared" si="1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0"/>
      </c>
      <c r="M27" s="87">
        <f t="shared" si="1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0"/>
      </c>
      <c r="M28" s="87">
        <f t="shared" si="1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0"/>
      </c>
      <c r="M29" s="87">
        <f t="shared" si="1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0"/>
      </c>
      <c r="M30" s="87">
        <f t="shared" si="1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0"/>
      </c>
      <c r="M31" s="87">
        <f t="shared" si="1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0"/>
      </c>
      <c r="M32" s="87">
        <f t="shared" si="1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0"/>
      </c>
      <c r="M33" s="87">
        <f t="shared" si="1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>
        <f t="shared" si="0"/>
      </c>
      <c r="M34" s="87">
        <f t="shared" si="1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>
        <f t="shared" si="0"/>
      </c>
      <c r="M35" s="87">
        <f t="shared" si="1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>
        <f t="shared" si="0"/>
      </c>
      <c r="M36" s="87">
        <f t="shared" si="1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>
        <f t="shared" si="0"/>
      </c>
      <c r="M37" s="87">
        <f t="shared" si="1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>
        <f t="shared" si="0"/>
      </c>
      <c r="M38" s="87">
        <f t="shared" si="1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>
        <f t="shared" si="0"/>
      </c>
      <c r="M39" s="87">
        <f t="shared" si="1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>
        <f t="shared" si="0"/>
      </c>
      <c r="M40" s="87">
        <f t="shared" si="1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>
        <f t="shared" si="0"/>
      </c>
      <c r="M41" s="87">
        <f t="shared" si="1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/>
      <c r="M42" s="87">
        <f t="shared" si="1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/>
      <c r="M43" s="87">
        <f t="shared" si="1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/>
      <c r="M44" s="87">
        <f t="shared" si="1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/>
      <c r="M45" s="87">
        <f t="shared" si="1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/>
      <c r="M46" s="87">
        <f t="shared" si="1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/>
      <c r="M47" s="87">
        <f t="shared" si="1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/>
      <c r="M48" s="87">
        <f t="shared" si="1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99"/>
      <c r="M49" s="97">
        <f t="shared" si="1"/>
        <v>0</v>
      </c>
    </row>
    <row r="50" spans="6:12" ht="12.75">
      <c r="F50" s="12"/>
      <c r="L50" s="98"/>
    </row>
    <row r="51" ht="27.75" customHeight="1">
      <c r="G51" s="61">
        <f>SUM(G10:G49)</f>
        <v>615.4224496585011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M51"/>
  <sheetViews>
    <sheetView zoomScale="80" zoomScaleNormal="80" workbookViewId="0" topLeftCell="A1">
      <selection activeCell="E16" sqref="E10:E16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201" t="str">
        <f>Contests!F11</f>
        <v>31.07.2010, Москва, Чемпионат Федерации по фристайлу</v>
      </c>
      <c r="B1" s="201"/>
      <c r="C1" s="201"/>
      <c r="D1" s="201"/>
    </row>
    <row r="2" spans="1:4" ht="12.75">
      <c r="A2" s="68" t="str">
        <f>Contests!C1</f>
        <v>Фристайл слалом, женщины</v>
      </c>
      <c r="B2" s="69"/>
      <c r="C2" s="69"/>
      <c r="D2" s="70"/>
    </row>
    <row r="3" spans="1:4" ht="12.75" customHeight="1">
      <c r="A3" s="202" t="s">
        <v>20</v>
      </c>
      <c r="B3" s="202"/>
      <c r="C3" s="202"/>
      <c r="D3" s="71">
        <v>125</v>
      </c>
    </row>
    <row r="4" spans="1:11" ht="12.75" customHeight="1">
      <c r="A4" s="204" t="s">
        <v>30</v>
      </c>
      <c r="B4" s="204"/>
      <c r="C4" s="204"/>
      <c r="D4" s="72">
        <f>'Итог.'!AB117</f>
        <v>2825.5557698591683</v>
      </c>
      <c r="K4" s="73"/>
    </row>
    <row r="5" spans="1:11" ht="12.75" customHeight="1">
      <c r="A5" s="204" t="s">
        <v>31</v>
      </c>
      <c r="B5" s="204"/>
      <c r="C5" s="204"/>
      <c r="D5" s="74">
        <f>SUM(D10:D51)</f>
        <v>1074.0811802302283</v>
      </c>
      <c r="K5" s="73"/>
    </row>
    <row r="6" spans="1:11" ht="12.75">
      <c r="A6" s="199" t="s">
        <v>21</v>
      </c>
      <c r="B6" s="199"/>
      <c r="C6" s="199"/>
      <c r="D6" s="72">
        <f>D5/D4</f>
        <v>0.38013094333075675</v>
      </c>
      <c r="K6" s="73"/>
    </row>
    <row r="7" spans="1:11" ht="13.5" customHeight="1">
      <c r="A7" s="200" t="s">
        <v>22</v>
      </c>
      <c r="B7" s="200"/>
      <c r="C7" s="200"/>
      <c r="D7" s="75">
        <v>0.85</v>
      </c>
      <c r="K7" s="73"/>
    </row>
    <row r="8" ht="12.75">
      <c r="K8" s="73"/>
    </row>
    <row r="9" spans="1:13" s="20" customFormat="1" ht="27" customHeight="1">
      <c r="A9" s="76" t="s">
        <v>0</v>
      </c>
      <c r="B9" s="77" t="s">
        <v>1</v>
      </c>
      <c r="C9" s="78" t="s">
        <v>2</v>
      </c>
      <c r="D9" s="79" t="s">
        <v>29</v>
      </c>
      <c r="E9" s="80" t="s">
        <v>24</v>
      </c>
      <c r="F9" s="9" t="s">
        <v>25</v>
      </c>
      <c r="G9" s="79" t="s">
        <v>3</v>
      </c>
      <c r="I9" s="12"/>
      <c r="J9" s="12"/>
      <c r="L9" s="81" t="s">
        <v>26</v>
      </c>
      <c r="M9" s="81"/>
    </row>
    <row r="10" spans="1:13" ht="12.75">
      <c r="A10" s="23" t="s">
        <v>51</v>
      </c>
      <c r="B10" s="24" t="s">
        <v>52</v>
      </c>
      <c r="C10" s="25" t="s">
        <v>9</v>
      </c>
      <c r="D10" s="82">
        <f>VLOOKUP(A10&amp;B10,'Итог.'!$V$6:$BD$165,7,FALSE)</f>
        <v>519.9349945896078</v>
      </c>
      <c r="E10" s="83">
        <v>1</v>
      </c>
      <c r="F10" s="84">
        <f>VLOOKUP(E10,баллы!$A$2:$B$103,2,FALSE)</f>
        <v>100</v>
      </c>
      <c r="G10" s="85">
        <f>(F10*(1+$D$6)*$D$3/100)*$D$7</f>
        <v>146.63891272889288</v>
      </c>
      <c r="L10" s="86" t="str">
        <f aca="true" t="shared" si="0" ref="L10:L41">A10&amp;B10</f>
        <v>БабийАнжелика</v>
      </c>
      <c r="M10" s="87">
        <f aca="true" t="shared" si="1" ref="M10:M49">G10</f>
        <v>146.63891272889288</v>
      </c>
    </row>
    <row r="11" spans="1:13" ht="12.75">
      <c r="A11" s="35" t="s">
        <v>53</v>
      </c>
      <c r="B11" s="36" t="s">
        <v>54</v>
      </c>
      <c r="C11" s="37" t="s">
        <v>9</v>
      </c>
      <c r="D11" s="88">
        <f>VLOOKUP(A11&amp;B11,'Итог.'!$V$6:$BD$165,7,FALSE)</f>
        <v>259.0664588136368</v>
      </c>
      <c r="E11" s="89">
        <v>2</v>
      </c>
      <c r="F11" s="90">
        <f>VLOOKUP(E11,баллы!$A$2:$B$103,2,FALSE)</f>
        <v>85</v>
      </c>
      <c r="G11" s="91">
        <f aca="true" t="shared" si="2" ref="G11:G16">(F11*(1+$D$6)*$D$3/100)*$D$7</f>
        <v>124.64307581955896</v>
      </c>
      <c r="L11" s="86" t="str">
        <f t="shared" si="0"/>
        <v>ЛысенкоКристина</v>
      </c>
      <c r="M11" s="87">
        <f t="shared" si="1"/>
        <v>124.64307581955896</v>
      </c>
    </row>
    <row r="12" spans="1:13" ht="12.75">
      <c r="A12" s="35" t="s">
        <v>112</v>
      </c>
      <c r="B12" s="36" t="s">
        <v>56</v>
      </c>
      <c r="C12" s="39" t="s">
        <v>9</v>
      </c>
      <c r="D12" s="88">
        <f>VLOOKUP(A12&amp;B12,'Итог.'!$V$6:$BD$165,7,FALSE)</f>
        <v>152.3955084406383</v>
      </c>
      <c r="E12" s="89">
        <v>3</v>
      </c>
      <c r="F12" s="90">
        <f>VLOOKUP(E12,баллы!$A$2:$B$103,2,FALSE)</f>
        <v>74</v>
      </c>
      <c r="G12" s="91">
        <f t="shared" si="2"/>
        <v>108.51279541938072</v>
      </c>
      <c r="L12" s="86" t="str">
        <f t="shared" si="0"/>
        <v>СеменихинаОльга</v>
      </c>
      <c r="M12" s="87">
        <f t="shared" si="1"/>
        <v>108.51279541938072</v>
      </c>
    </row>
    <row r="13" spans="1:13" ht="12.75">
      <c r="A13" s="35" t="s">
        <v>116</v>
      </c>
      <c r="B13" s="36" t="s">
        <v>58</v>
      </c>
      <c r="C13" s="37" t="s">
        <v>60</v>
      </c>
      <c r="D13" s="88">
        <f>VLOOKUP(A13&amp;B13,'Итог.'!$V$6:$BD$165,7,FALSE)</f>
        <v>104.79491140032513</v>
      </c>
      <c r="E13" s="89">
        <v>4</v>
      </c>
      <c r="F13" s="90">
        <f>VLOOKUP(E13,баллы!$A$2:$B$103,2,FALSE)</f>
        <v>64</v>
      </c>
      <c r="G13" s="91">
        <f t="shared" si="2"/>
        <v>93.84890414649145</v>
      </c>
      <c r="L13" s="86" t="str">
        <f t="shared" si="0"/>
        <v>КотиковаЮлия</v>
      </c>
      <c r="M13" s="87">
        <f t="shared" si="1"/>
        <v>93.84890414649145</v>
      </c>
    </row>
    <row r="14" spans="1:13" ht="12.75">
      <c r="A14" s="35" t="s">
        <v>131</v>
      </c>
      <c r="B14" s="36" t="s">
        <v>48</v>
      </c>
      <c r="C14" s="37" t="s">
        <v>9</v>
      </c>
      <c r="D14" s="88">
        <f>VLOOKUP(A14&amp;B14,'Итог.'!$V$6:$BD$165,7,FALSE)</f>
        <v>0</v>
      </c>
      <c r="E14" s="89">
        <v>5</v>
      </c>
      <c r="F14" s="90">
        <f>VLOOKUP(E14,баллы!$A$2:$B$103,2,FALSE)</f>
        <v>55</v>
      </c>
      <c r="G14" s="91">
        <f t="shared" si="2"/>
        <v>80.6514020008911</v>
      </c>
      <c r="L14" s="86" t="str">
        <f t="shared" si="0"/>
        <v>АкуловаНадежда</v>
      </c>
      <c r="M14" s="87">
        <f t="shared" si="1"/>
        <v>80.6514020008911</v>
      </c>
    </row>
    <row r="15" spans="1:13" ht="12.75">
      <c r="A15" s="35" t="s">
        <v>132</v>
      </c>
      <c r="B15" s="36" t="s">
        <v>54</v>
      </c>
      <c r="C15" s="37" t="s">
        <v>133</v>
      </c>
      <c r="D15" s="88">
        <f>VLOOKUP(A15&amp;B15,'Итог.'!$V$6:$BD$165,7,FALSE)</f>
        <v>0</v>
      </c>
      <c r="E15" s="89">
        <v>6</v>
      </c>
      <c r="F15" s="90">
        <f>VLOOKUP(E15,баллы!$A$2:$B$103,2,FALSE)</f>
        <v>47</v>
      </c>
      <c r="G15" s="91">
        <f t="shared" si="2"/>
        <v>68.92028898257965</v>
      </c>
      <c r="L15" s="86" t="str">
        <f t="shared" si="0"/>
        <v>КуршаковаКристина</v>
      </c>
      <c r="M15" s="87">
        <f t="shared" si="1"/>
        <v>68.92028898257965</v>
      </c>
    </row>
    <row r="16" spans="1:13" ht="12.75">
      <c r="A16" s="35" t="s">
        <v>126</v>
      </c>
      <c r="B16" s="36" t="s">
        <v>58</v>
      </c>
      <c r="C16" s="37" t="s">
        <v>9</v>
      </c>
      <c r="D16" s="88">
        <f>VLOOKUP(A16&amp;B16,'Итог.'!$V$6:$BD$165,7,FALSE)</f>
        <v>37.889306986020266</v>
      </c>
      <c r="E16" s="89">
        <v>7</v>
      </c>
      <c r="F16" s="90">
        <f>VLOOKUP(E16,баллы!$A$2:$B$103,2,FALSE)</f>
        <v>40</v>
      </c>
      <c r="G16" s="91">
        <f t="shared" si="2"/>
        <v>58.655565091557165</v>
      </c>
      <c r="L16" s="86" t="str">
        <f t="shared" si="0"/>
        <v>АкашеваЮлия</v>
      </c>
      <c r="M16" s="87">
        <f t="shared" si="1"/>
        <v>58.655565091557165</v>
      </c>
    </row>
    <row r="17" spans="1:13" ht="12.75">
      <c r="A17" s="35"/>
      <c r="B17" s="36"/>
      <c r="C17" s="37"/>
      <c r="D17" s="88"/>
      <c r="E17" s="89"/>
      <c r="F17" s="90"/>
      <c r="G17" s="91"/>
      <c r="L17" s="86">
        <f t="shared" si="0"/>
      </c>
      <c r="M17" s="87">
        <f t="shared" si="1"/>
        <v>0</v>
      </c>
    </row>
    <row r="18" spans="1:13" ht="12.75">
      <c r="A18" s="35"/>
      <c r="B18" s="36"/>
      <c r="C18" s="37"/>
      <c r="D18" s="88"/>
      <c r="E18" s="89"/>
      <c r="F18" s="90"/>
      <c r="G18" s="91"/>
      <c r="L18" s="86">
        <f t="shared" si="0"/>
      </c>
      <c r="M18" s="87">
        <f t="shared" si="1"/>
        <v>0</v>
      </c>
    </row>
    <row r="19" spans="1:13" ht="12.75">
      <c r="A19" s="35"/>
      <c r="B19" s="36"/>
      <c r="C19" s="37"/>
      <c r="D19" s="88"/>
      <c r="E19" s="89"/>
      <c r="F19" s="90"/>
      <c r="G19" s="91"/>
      <c r="L19" s="86">
        <f t="shared" si="0"/>
      </c>
      <c r="M19" s="87">
        <f t="shared" si="1"/>
        <v>0</v>
      </c>
    </row>
    <row r="20" spans="1:13" ht="12.75">
      <c r="A20" s="35"/>
      <c r="B20" s="36"/>
      <c r="C20" s="37"/>
      <c r="D20" s="88"/>
      <c r="E20" s="89"/>
      <c r="F20" s="90"/>
      <c r="G20" s="91"/>
      <c r="L20" s="86">
        <f t="shared" si="0"/>
      </c>
      <c r="M20" s="87">
        <f t="shared" si="1"/>
        <v>0</v>
      </c>
    </row>
    <row r="21" spans="1:13" ht="12.75">
      <c r="A21" s="35"/>
      <c r="B21" s="36"/>
      <c r="C21" s="37"/>
      <c r="D21" s="88"/>
      <c r="E21" s="89"/>
      <c r="F21" s="90"/>
      <c r="G21" s="91"/>
      <c r="L21" s="86">
        <f t="shared" si="0"/>
      </c>
      <c r="M21" s="87">
        <f t="shared" si="1"/>
        <v>0</v>
      </c>
    </row>
    <row r="22" spans="1:13" ht="12.75">
      <c r="A22" s="35"/>
      <c r="B22" s="36"/>
      <c r="C22" s="37"/>
      <c r="D22" s="88"/>
      <c r="E22" s="89"/>
      <c r="F22" s="90"/>
      <c r="G22" s="91"/>
      <c r="L22" s="86">
        <f t="shared" si="0"/>
      </c>
      <c r="M22" s="87">
        <f t="shared" si="1"/>
        <v>0</v>
      </c>
    </row>
    <row r="23" spans="1:13" ht="12.75">
      <c r="A23" s="35"/>
      <c r="B23" s="36"/>
      <c r="C23" s="37"/>
      <c r="D23" s="88"/>
      <c r="E23" s="89"/>
      <c r="F23" s="90"/>
      <c r="G23" s="91"/>
      <c r="L23" s="86">
        <f t="shared" si="0"/>
      </c>
      <c r="M23" s="87">
        <f t="shared" si="1"/>
        <v>0</v>
      </c>
    </row>
    <row r="24" spans="1:13" ht="12.75">
      <c r="A24" s="35"/>
      <c r="B24" s="36"/>
      <c r="C24" s="37"/>
      <c r="D24" s="88"/>
      <c r="E24" s="89"/>
      <c r="F24" s="90"/>
      <c r="G24" s="91"/>
      <c r="L24" s="86">
        <f t="shared" si="0"/>
      </c>
      <c r="M24" s="87">
        <f t="shared" si="1"/>
        <v>0</v>
      </c>
    </row>
    <row r="25" spans="1:13" ht="12.75">
      <c r="A25" s="35"/>
      <c r="B25" s="36"/>
      <c r="C25" s="37"/>
      <c r="D25" s="88"/>
      <c r="E25" s="89"/>
      <c r="F25" s="90"/>
      <c r="G25" s="91"/>
      <c r="L25" s="86">
        <f t="shared" si="0"/>
      </c>
      <c r="M25" s="87">
        <f t="shared" si="1"/>
        <v>0</v>
      </c>
    </row>
    <row r="26" spans="1:13" ht="12.75">
      <c r="A26" s="35"/>
      <c r="B26" s="36"/>
      <c r="C26" s="37"/>
      <c r="D26" s="88"/>
      <c r="E26" s="89"/>
      <c r="F26" s="90"/>
      <c r="G26" s="91"/>
      <c r="L26" s="86">
        <f t="shared" si="0"/>
      </c>
      <c r="M26" s="87">
        <f t="shared" si="1"/>
        <v>0</v>
      </c>
    </row>
    <row r="27" spans="1:13" ht="12.75">
      <c r="A27" s="35"/>
      <c r="B27" s="36"/>
      <c r="C27" s="37"/>
      <c r="D27" s="88"/>
      <c r="E27" s="89"/>
      <c r="F27" s="90"/>
      <c r="G27" s="91"/>
      <c r="L27" s="86">
        <f t="shared" si="0"/>
      </c>
      <c r="M27" s="87">
        <f t="shared" si="1"/>
        <v>0</v>
      </c>
    </row>
    <row r="28" spans="1:13" ht="12.75">
      <c r="A28" s="35"/>
      <c r="B28" s="36"/>
      <c r="C28" s="37"/>
      <c r="D28" s="88"/>
      <c r="E28" s="89"/>
      <c r="F28" s="90"/>
      <c r="G28" s="91"/>
      <c r="L28" s="86">
        <f t="shared" si="0"/>
      </c>
      <c r="M28" s="87">
        <f t="shared" si="1"/>
        <v>0</v>
      </c>
    </row>
    <row r="29" spans="1:13" ht="12.75">
      <c r="A29" s="35"/>
      <c r="B29" s="36"/>
      <c r="C29" s="37"/>
      <c r="D29" s="88"/>
      <c r="E29" s="89"/>
      <c r="F29" s="90"/>
      <c r="G29" s="91"/>
      <c r="L29" s="86">
        <f t="shared" si="0"/>
      </c>
      <c r="M29" s="87">
        <f t="shared" si="1"/>
        <v>0</v>
      </c>
    </row>
    <row r="30" spans="1:13" ht="12.75">
      <c r="A30" s="35"/>
      <c r="B30" s="36"/>
      <c r="C30" s="37"/>
      <c r="D30" s="88"/>
      <c r="E30" s="89"/>
      <c r="F30" s="90"/>
      <c r="G30" s="91"/>
      <c r="L30" s="86">
        <f t="shared" si="0"/>
      </c>
      <c r="M30" s="87">
        <f t="shared" si="1"/>
        <v>0</v>
      </c>
    </row>
    <row r="31" spans="1:13" ht="12.75">
      <c r="A31" s="35"/>
      <c r="B31" s="36"/>
      <c r="C31" s="37"/>
      <c r="D31" s="88"/>
      <c r="E31" s="89"/>
      <c r="F31" s="90"/>
      <c r="G31" s="91"/>
      <c r="L31" s="86">
        <f t="shared" si="0"/>
      </c>
      <c r="M31" s="87">
        <f t="shared" si="1"/>
        <v>0</v>
      </c>
    </row>
    <row r="32" spans="1:13" ht="12.75">
      <c r="A32" s="35"/>
      <c r="B32" s="36"/>
      <c r="C32" s="37"/>
      <c r="D32" s="88"/>
      <c r="E32" s="89"/>
      <c r="F32" s="90"/>
      <c r="G32" s="91"/>
      <c r="L32" s="86">
        <f t="shared" si="0"/>
      </c>
      <c r="M32" s="87">
        <f t="shared" si="1"/>
        <v>0</v>
      </c>
    </row>
    <row r="33" spans="1:13" ht="12.75">
      <c r="A33" s="35"/>
      <c r="B33" s="36"/>
      <c r="C33" s="37"/>
      <c r="D33" s="88"/>
      <c r="E33" s="89"/>
      <c r="F33" s="90"/>
      <c r="G33" s="91"/>
      <c r="L33" s="86">
        <f t="shared" si="0"/>
      </c>
      <c r="M33" s="87">
        <f t="shared" si="1"/>
        <v>0</v>
      </c>
    </row>
    <row r="34" spans="1:13" ht="12.75">
      <c r="A34" s="35"/>
      <c r="B34" s="36"/>
      <c r="C34" s="37"/>
      <c r="D34" s="88"/>
      <c r="E34" s="89"/>
      <c r="F34" s="90"/>
      <c r="G34" s="91"/>
      <c r="L34" s="86">
        <f t="shared" si="0"/>
      </c>
      <c r="M34" s="87">
        <f t="shared" si="1"/>
        <v>0</v>
      </c>
    </row>
    <row r="35" spans="1:13" ht="12.75">
      <c r="A35" s="35"/>
      <c r="B35" s="36"/>
      <c r="C35" s="37"/>
      <c r="D35" s="88"/>
      <c r="E35" s="89"/>
      <c r="F35" s="90"/>
      <c r="G35" s="91"/>
      <c r="L35" s="86">
        <f t="shared" si="0"/>
      </c>
      <c r="M35" s="87">
        <f t="shared" si="1"/>
        <v>0</v>
      </c>
    </row>
    <row r="36" spans="1:13" ht="12.75">
      <c r="A36" s="35"/>
      <c r="B36" s="36"/>
      <c r="C36" s="37"/>
      <c r="D36" s="88"/>
      <c r="E36" s="89"/>
      <c r="F36" s="90"/>
      <c r="G36" s="91"/>
      <c r="L36" s="86">
        <f t="shared" si="0"/>
      </c>
      <c r="M36" s="87">
        <f t="shared" si="1"/>
        <v>0</v>
      </c>
    </row>
    <row r="37" spans="1:13" ht="12.75">
      <c r="A37" s="35"/>
      <c r="B37" s="36"/>
      <c r="C37" s="37"/>
      <c r="D37" s="88"/>
      <c r="E37" s="89"/>
      <c r="F37" s="90"/>
      <c r="G37" s="91"/>
      <c r="L37" s="86">
        <f t="shared" si="0"/>
      </c>
      <c r="M37" s="87">
        <f t="shared" si="1"/>
        <v>0</v>
      </c>
    </row>
    <row r="38" spans="1:13" ht="12.75">
      <c r="A38" s="35"/>
      <c r="B38" s="36"/>
      <c r="C38" s="37"/>
      <c r="D38" s="88"/>
      <c r="E38" s="89"/>
      <c r="F38" s="90"/>
      <c r="G38" s="91"/>
      <c r="L38" s="86">
        <f t="shared" si="0"/>
      </c>
      <c r="M38" s="87">
        <f t="shared" si="1"/>
        <v>0</v>
      </c>
    </row>
    <row r="39" spans="1:13" ht="12.75">
      <c r="A39" s="35"/>
      <c r="B39" s="36"/>
      <c r="C39" s="37"/>
      <c r="D39" s="88"/>
      <c r="E39" s="89"/>
      <c r="F39" s="90"/>
      <c r="G39" s="91"/>
      <c r="L39" s="86">
        <f t="shared" si="0"/>
      </c>
      <c r="M39" s="87">
        <f t="shared" si="1"/>
        <v>0</v>
      </c>
    </row>
    <row r="40" spans="1:13" ht="12.75">
      <c r="A40" s="35"/>
      <c r="B40" s="36"/>
      <c r="C40" s="39"/>
      <c r="D40" s="88"/>
      <c r="E40" s="89"/>
      <c r="F40" s="90"/>
      <c r="G40" s="91"/>
      <c r="L40" s="86">
        <f t="shared" si="0"/>
      </c>
      <c r="M40" s="87">
        <f t="shared" si="1"/>
        <v>0</v>
      </c>
    </row>
    <row r="41" spans="1:13" ht="12.75">
      <c r="A41" s="35"/>
      <c r="B41" s="36"/>
      <c r="C41" s="37"/>
      <c r="D41" s="88"/>
      <c r="E41" s="89"/>
      <c r="F41" s="90"/>
      <c r="G41" s="91"/>
      <c r="L41" s="86">
        <f t="shared" si="0"/>
      </c>
      <c r="M41" s="87">
        <f t="shared" si="1"/>
        <v>0</v>
      </c>
    </row>
    <row r="42" spans="1:13" ht="12.75">
      <c r="A42" s="35"/>
      <c r="B42" s="36"/>
      <c r="C42" s="37"/>
      <c r="D42" s="88"/>
      <c r="E42" s="89"/>
      <c r="F42" s="90"/>
      <c r="G42" s="91"/>
      <c r="L42" s="86"/>
      <c r="M42" s="87">
        <f t="shared" si="1"/>
        <v>0</v>
      </c>
    </row>
    <row r="43" spans="1:13" ht="12.75">
      <c r="A43" s="35"/>
      <c r="B43" s="36"/>
      <c r="C43" s="37"/>
      <c r="D43" s="88"/>
      <c r="E43" s="89"/>
      <c r="F43" s="90"/>
      <c r="G43" s="91"/>
      <c r="L43" s="86"/>
      <c r="M43" s="87">
        <f t="shared" si="1"/>
        <v>0</v>
      </c>
    </row>
    <row r="44" spans="1:13" ht="12.75">
      <c r="A44" s="35"/>
      <c r="B44" s="36"/>
      <c r="C44" s="37"/>
      <c r="D44" s="88"/>
      <c r="E44" s="89"/>
      <c r="F44" s="90"/>
      <c r="G44" s="91"/>
      <c r="L44" s="86"/>
      <c r="M44" s="87">
        <f t="shared" si="1"/>
        <v>0</v>
      </c>
    </row>
    <row r="45" spans="1:13" ht="12.75">
      <c r="A45" s="35"/>
      <c r="B45" s="36"/>
      <c r="C45" s="37"/>
      <c r="D45" s="88"/>
      <c r="E45" s="89"/>
      <c r="F45" s="90"/>
      <c r="G45" s="91"/>
      <c r="L45" s="86"/>
      <c r="M45" s="87">
        <f t="shared" si="1"/>
        <v>0</v>
      </c>
    </row>
    <row r="46" spans="1:13" ht="12.75">
      <c r="A46" s="35"/>
      <c r="B46" s="36"/>
      <c r="C46" s="37"/>
      <c r="D46" s="88"/>
      <c r="E46" s="89"/>
      <c r="F46" s="90"/>
      <c r="G46" s="91"/>
      <c r="L46" s="86"/>
      <c r="M46" s="87">
        <f t="shared" si="1"/>
        <v>0</v>
      </c>
    </row>
    <row r="47" spans="1:13" ht="12.75">
      <c r="A47" s="35"/>
      <c r="B47" s="36"/>
      <c r="C47" s="39"/>
      <c r="D47" s="88"/>
      <c r="E47" s="89"/>
      <c r="F47" s="90"/>
      <c r="G47" s="91"/>
      <c r="L47" s="86"/>
      <c r="M47" s="87">
        <f t="shared" si="1"/>
        <v>0</v>
      </c>
    </row>
    <row r="48" spans="1:13" ht="12.75">
      <c r="A48" s="35"/>
      <c r="B48" s="36"/>
      <c r="C48" s="39"/>
      <c r="D48" s="88"/>
      <c r="E48" s="89"/>
      <c r="F48" s="90"/>
      <c r="G48" s="91"/>
      <c r="L48" s="86"/>
      <c r="M48" s="87">
        <f t="shared" si="1"/>
        <v>0</v>
      </c>
    </row>
    <row r="49" spans="1:13" ht="12.75">
      <c r="A49" s="47"/>
      <c r="B49" s="48"/>
      <c r="C49" s="92"/>
      <c r="D49" s="93"/>
      <c r="E49" s="94"/>
      <c r="F49" s="95"/>
      <c r="G49" s="96"/>
      <c r="L49" s="99"/>
      <c r="M49" s="97">
        <f t="shared" si="1"/>
        <v>0</v>
      </c>
    </row>
    <row r="50" spans="6:12" ht="12.75">
      <c r="F50" s="12"/>
      <c r="L50" s="98"/>
    </row>
    <row r="51" ht="27.75" customHeight="1">
      <c r="G51" s="61">
        <f>SUM(G10:G49)</f>
        <v>681.8709441893519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Tkachev</cp:lastModifiedBy>
  <dcterms:created xsi:type="dcterms:W3CDTF">2009-09-18T19:57:49Z</dcterms:created>
  <dcterms:modified xsi:type="dcterms:W3CDTF">2010-10-28T19:43:19Z</dcterms:modified>
  <cp:category/>
  <cp:version/>
  <cp:contentType/>
  <cp:contentStatus/>
</cp:coreProperties>
</file>